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9690" windowHeight="7290" tabRatio="939" firstSheet="3" activeTab="9"/>
  </bookViews>
  <sheets>
    <sheet name="SUMMARY" sheetId="1" r:id="rId1"/>
    <sheet name="PERSONNEL-BENEFITS" sheetId="2" r:id="rId2"/>
    <sheet name="OPERATING EXPENSE" sheetId="3" r:id="rId3"/>
    <sheet name="FIXED ASSETS" sheetId="4" r:id="rId4"/>
    <sheet name="Instructions Budget Forms" sheetId="5" r:id="rId5"/>
    <sheet name="Service Roster" sheetId="6" r:id="rId6"/>
    <sheet name="Calc of Rates &amp; Cost Summary" sheetId="7" r:id="rId7"/>
    <sheet name="Levels" sheetId="8" r:id="rId8"/>
    <sheet name="Funding Sources" sheetId="9" r:id="rId9"/>
    <sheet name="Instructions Day Program" sheetId="10" r:id="rId10"/>
  </sheets>
  <definedNames>
    <definedName name="_1171_1">#REF!</definedName>
    <definedName name="_1171_2">#REF!</definedName>
    <definedName name="_1171_3">#REF!</definedName>
    <definedName name="_5171">#REF!</definedName>
    <definedName name="Attendance">'Calc of Rates &amp; Cost Summary'!$E$25</definedName>
    <definedName name="Days">'Calc of Rates &amp; Cost Summary'!$E$27</definedName>
    <definedName name="EXP1">#REF!</definedName>
    <definedName name="FTHours">#REF!</definedName>
    <definedName name="FTServiceWeek">#REF!</definedName>
    <definedName name="GEN1">#REF!</definedName>
    <definedName name="GEN2">#REF!</definedName>
    <definedName name="LookupArea">'Levels'!$B$3:$H$34</definedName>
    <definedName name="P1_">#REF!</definedName>
    <definedName name="P10_">#REF!</definedName>
    <definedName name="P2_">#REF!</definedName>
    <definedName name="P3_">#REF!</definedName>
    <definedName name="P4_">#REF!</definedName>
    <definedName name="P6_">#REF!</definedName>
    <definedName name="P7_">#REF!</definedName>
    <definedName name="P8_">#REF!</definedName>
    <definedName name="P9_">#REF!</definedName>
    <definedName name="_xlnm.Print_Area" localSheetId="6">'Calc of Rates &amp; Cost Summary'!$A$7:$I$29,'Calc of Rates &amp; Cost Summary'!$A$31:$I$75</definedName>
    <definedName name="_xlnm.Print_Area" localSheetId="3">'FIXED ASSETS'!$A$1:$E$46</definedName>
    <definedName name="PRINT_AREA_MI">#REF!</definedName>
    <definedName name="_xlnm.Print_Titles" localSheetId="6">'Calc of Rates &amp; Cost Summary'!$1:$5</definedName>
    <definedName name="_xlnm.Print_Titles" localSheetId="1">'PERSONNEL-BENEFITS'!$1:$6</definedName>
    <definedName name="_xlnm.Print_Titles" localSheetId="5">'Service Roster'!$2:$8</definedName>
    <definedName name="Ratios">'Levels'!$B$4:$B$34</definedName>
    <definedName name="Roster">'Service Roster'!$A$8:$N$312</definedName>
    <definedName name="SAMPLE1">#REF!</definedName>
    <definedName name="SAMPLE2">#REF!</definedName>
    <definedName name="Sources">'Funding Sources'!$A$4:$A$13</definedName>
  </definedNames>
  <calcPr fullCalcOnLoad="1"/>
</workbook>
</file>

<file path=xl/sharedStrings.xml><?xml version="1.0" encoding="utf-8"?>
<sst xmlns="http://schemas.openxmlformats.org/spreadsheetml/2006/main" count="930" uniqueCount="795">
  <si>
    <t>will be carried forward from the Fixed Assets Worksheet.</t>
  </si>
  <si>
    <t>The subtotal for Personnel, Operating Expense and Fixed</t>
  </si>
  <si>
    <t>Assets/Interest &amp; Depreciation in Column E will be automatically</t>
  </si>
  <si>
    <t>calculated by the worksheet.</t>
  </si>
  <si>
    <t>The total for Administration Costs will calculate automatically</t>
  </si>
  <si>
    <t>The subtotal including Administrative Costs will calculate</t>
  </si>
  <si>
    <t>automatically in Column E.</t>
  </si>
  <si>
    <t xml:space="preserve">The subtotal including Retained Revenue will calculate automatically. </t>
  </si>
  <si>
    <t>In Column E, the total amount of revenue will be carried forward from</t>
  </si>
  <si>
    <t>the information entered at the bottom of the sheet.</t>
  </si>
  <si>
    <t>Lines 48 - 57</t>
  </si>
  <si>
    <t>Beginning with Line 48, in Column B, enter a description of each</t>
  </si>
  <si>
    <t>different type of revenue to the program.</t>
  </si>
  <si>
    <t>In Column F, the total revenue will calculate aqutomatically and</t>
  </si>
  <si>
    <t>be carried to Column E, Line 33.</t>
  </si>
  <si>
    <t>In Column B, enter the first and last names of the person who can</t>
  </si>
  <si>
    <t>answer questions about the completion of this budget.</t>
  </si>
  <si>
    <t>Line 67</t>
  </si>
  <si>
    <t>Line 68</t>
  </si>
  <si>
    <t>In Column B, enter the email address of the person identified on</t>
  </si>
  <si>
    <t>Line 66.</t>
  </si>
  <si>
    <t xml:space="preserve">In the upper right corner, the Service Definition, MPI #, Service Location Code and </t>
  </si>
  <si>
    <t>Fiscal Year will automatically be carried forward.</t>
  </si>
  <si>
    <t>Line 6</t>
  </si>
  <si>
    <t>Line 7-49</t>
  </si>
  <si>
    <t xml:space="preserve">In Column E, the spreadsheet will automatically calculate the total of </t>
  </si>
  <si>
    <t>the hours per week times the weeks per year times the rate for each</t>
  </si>
  <si>
    <t>line.</t>
  </si>
  <si>
    <t>In Column F, enter the salary paid to the staff position identified in</t>
  </si>
  <si>
    <t>Enter the beginning date of the reporting period, using the month, day</t>
  </si>
  <si>
    <t>and year, as shown: 07/01/06, in Column H.</t>
  </si>
  <si>
    <t>Enter the ending date of the reporting period, using the month, day and</t>
  </si>
  <si>
    <t>year as shown: 06/30/06, in Column I.</t>
  </si>
  <si>
    <t>Enter the effective date of the reporting period, using the month, day</t>
  </si>
  <si>
    <t>and year as shown: 07/01/06.</t>
  </si>
  <si>
    <t>Beginning with Line 48, Column F, enter the corresponding amount of</t>
  </si>
  <si>
    <t>revenue for the type of revenue identified in Column B.</t>
  </si>
  <si>
    <t>The totals on Line 50 will calculate automatically.</t>
  </si>
  <si>
    <t>Real Estate Taxes</t>
  </si>
  <si>
    <t>In Column G, the worksheet will calculate the total for each line</t>
  </si>
  <si>
    <t>automatically.</t>
  </si>
  <si>
    <t>Line 50</t>
  </si>
  <si>
    <t>In Column C, enter the number of weeks per year you expect to use</t>
  </si>
  <si>
    <t>In Column G, enter the total amount of costs for coverage for all staff</t>
  </si>
  <si>
    <t>identified on Lines 7 through Line 49.</t>
  </si>
  <si>
    <t>Line 51</t>
  </si>
  <si>
    <t>In Column G, enter the total amount of costs for overtime for all staff</t>
  </si>
  <si>
    <t xml:space="preserve">identified on Lines 7 through Line 49. </t>
  </si>
  <si>
    <t>Line 52</t>
  </si>
  <si>
    <t>Line 53</t>
  </si>
  <si>
    <t>In Column G, enter the total cost of indirect personnel</t>
  </si>
  <si>
    <t>charged to this program. Indirect personnel are all</t>
  </si>
  <si>
    <t>non-administrative staff other than the staff identified on</t>
  </si>
  <si>
    <t>the Personnel Sheet whose costs are charged to this</t>
  </si>
  <si>
    <t>program. Examples of indirect personnel are QMRPs,</t>
  </si>
  <si>
    <t>Social Workers, Program Specialists, Maintenance</t>
  </si>
  <si>
    <t>staff, drivers and other staff whose costs are shared by</t>
  </si>
  <si>
    <t>all people receiving this service.  These costs should</t>
  </si>
  <si>
    <t>come from an apportioned cost plan.</t>
  </si>
  <si>
    <t>Line 54</t>
  </si>
  <si>
    <t>Line 55</t>
  </si>
  <si>
    <t>In Column G, enter the total amount of benefits for the agency which is</t>
  </si>
  <si>
    <t xml:space="preserve">In Column G, the worksheet will automatically calculate the subtotal for </t>
  </si>
  <si>
    <t>Personnel.</t>
  </si>
  <si>
    <t>Line 62-72</t>
  </si>
  <si>
    <t>In Column G, the total cost for each line will automatically calculate.</t>
  </si>
  <si>
    <t>Line 73</t>
  </si>
  <si>
    <t>Line 76</t>
  </si>
  <si>
    <t>Line 77</t>
  </si>
  <si>
    <t>In Column G, enter the total amount for Background Checks.</t>
  </si>
  <si>
    <t>Line 78</t>
  </si>
  <si>
    <t>In Column G, enter the total cost for Bonding Service.</t>
  </si>
  <si>
    <t>Line 79</t>
  </si>
  <si>
    <t>In Column G, enter the total amount for Pre Employment</t>
  </si>
  <si>
    <t>Physicals.</t>
  </si>
  <si>
    <t>Line 80</t>
  </si>
  <si>
    <t>In Column G, enter the total cost for Staff Travel for the program.</t>
  </si>
  <si>
    <t>Line 82</t>
  </si>
  <si>
    <t>In Column G, enter the total cost for vaccinations for staff.</t>
  </si>
  <si>
    <t>Line 82-93</t>
  </si>
  <si>
    <t xml:space="preserve">In Column G, enter the total cost associated with the personnel cost </t>
  </si>
  <si>
    <t>Line 94</t>
  </si>
  <si>
    <t>The worksheet will automatically calculate the subtotal of the</t>
  </si>
  <si>
    <t>Other Personnel costs in Column G.</t>
  </si>
  <si>
    <t>Line 96</t>
  </si>
  <si>
    <t>In Column D, report the amount paid annually for the cost identified in</t>
  </si>
  <si>
    <t>Column A.</t>
  </si>
  <si>
    <t>The worksheet will automatically calculate the total amount in Column D.</t>
  </si>
  <si>
    <t>who are reported on lines 7 through 49.</t>
  </si>
  <si>
    <t>In Column D, enter the amount paid annually for maintenance for the</t>
  </si>
  <si>
    <t>In Column D, enter the amount paid annually for the cost of all</t>
  </si>
  <si>
    <t>habilitation supplies used by the program.</t>
  </si>
  <si>
    <t>In Column D, enter the amount paid annually for the cost of indirect</t>
  </si>
  <si>
    <t>In Column D, enter the amount paid annually for property insurance.</t>
  </si>
  <si>
    <t>In Column D, enter the amount paid annually for vehicle insurance.</t>
  </si>
  <si>
    <t>In Column D, enter the amount paid annually for the type of insurance</t>
  </si>
  <si>
    <t>Line 32</t>
  </si>
  <si>
    <t>Line 34</t>
  </si>
  <si>
    <t>In Column D, enter the amount of real estate taxes paid annually by the</t>
  </si>
  <si>
    <t>program.</t>
  </si>
  <si>
    <t>Line 36-47</t>
  </si>
  <si>
    <t>Line 48</t>
  </si>
  <si>
    <t>Improvements extend the life or increase the productivity of an asset.</t>
  </si>
  <si>
    <t>Line 15</t>
  </si>
  <si>
    <t>Line 17 &amp; 19</t>
  </si>
  <si>
    <t>In Column A, identify any fixed asset which has not been identified</t>
  </si>
  <si>
    <t>on any of the lines above.  Be very specific as to why you think it</t>
  </si>
  <si>
    <t xml:space="preserve">doesn't belong in one of the categories above. </t>
  </si>
  <si>
    <t>The worksheet will automatically calculate the subtotal for Fixed Assets.</t>
  </si>
  <si>
    <t>In Column D,  report the costs associated with capital interest which is</t>
  </si>
  <si>
    <t>Worksheet in the appropriate column.</t>
  </si>
  <si>
    <t>Service Roster</t>
  </si>
  <si>
    <t>CALCULATION OF RATES  AND SUMMARY OF COSTS</t>
  </si>
  <si>
    <t>Line 12-22</t>
  </si>
  <si>
    <t>Lines 58- 73</t>
  </si>
  <si>
    <t>Line 74</t>
  </si>
  <si>
    <t>The totals on Line 74 will calculate automatically.</t>
  </si>
  <si>
    <t>costs in Column G.</t>
  </si>
  <si>
    <t>which is reported in Column G.</t>
  </si>
  <si>
    <t xml:space="preserve">In Column C, the Cost Per Staff Hour will calculate </t>
  </si>
  <si>
    <t>Listed in Column A are all funding sources which should be</t>
  </si>
  <si>
    <t>In Column A, on Lines 44-49,  list any funding source not</t>
  </si>
  <si>
    <t>already identified on Lines 31-43.</t>
  </si>
  <si>
    <t>Lines 31-49</t>
  </si>
  <si>
    <t>OBRA</t>
  </si>
  <si>
    <t>The majority of the information on these forms is calculated</t>
  </si>
  <si>
    <t>The Day Program Service Roster for Rate Setting collects the</t>
  </si>
  <si>
    <t>individual service information required to set rates.</t>
  </si>
  <si>
    <t>The information at the top of the worksheet such as the Service</t>
  </si>
  <si>
    <t>Definition, the agency name, the MPI Number and Service</t>
  </si>
  <si>
    <t>Location Code, the fiscal year and the period covered will</t>
  </si>
  <si>
    <t>automatically be carried forward from the Summary Sheet.</t>
  </si>
  <si>
    <t>In Column A, beginning with Line 9 and continuing for as many</t>
  </si>
  <si>
    <t>lines as necessary, enter the Master Client Index Number for</t>
  </si>
  <si>
    <t>each individual in service.  Enter only one person's number per</t>
  </si>
  <si>
    <t>line.  Do not skip lines.</t>
  </si>
  <si>
    <t>In Column B, beginning with Line 9 and continuing for as many</t>
  </si>
  <si>
    <t>lines as necessary, enter the name of the county or</t>
  </si>
  <si>
    <t>county/joinder responsible for the financial management of the</t>
  </si>
  <si>
    <t>individual identified in Column A. Enter only one county or</t>
  </si>
  <si>
    <t>county/joinder per line.  Do not skip lines.</t>
  </si>
  <si>
    <t>In Column C, beginning with Line 9 and continuing for as many</t>
  </si>
  <si>
    <t>lines as necessary, enter the appropriate staffing ratio by using</t>
  </si>
  <si>
    <t>the drop down screen.  You must use one of the ratios on the</t>
  </si>
  <si>
    <t>drop down screen. If you cannot access the drop down screen,</t>
  </si>
  <si>
    <t>please examine the staffing ratios identified on the "Level"</t>
  </si>
  <si>
    <t>worksheet, which is after the "Calc of Rates &amp; Cost Summary"</t>
  </si>
  <si>
    <t>worksheet. This worksheet identifies all acceptable staffing</t>
  </si>
  <si>
    <t>ratios which can be used on this worksheet as well as the</t>
  </si>
  <si>
    <t xml:space="preserve">appropriate level of service.  </t>
  </si>
  <si>
    <t>If you cannot access the drop down screen and must enter the</t>
  </si>
  <si>
    <t>ratio manually, you must use an apostrophe preceding the</t>
  </si>
  <si>
    <t>number as shown: '1:2.  If you do not enter the apostrophe, you</t>
  </si>
  <si>
    <t>will receive an error message.</t>
  </si>
  <si>
    <t>In Column D, beginning with Line 9 and continuing for as many</t>
  </si>
  <si>
    <t>lines as necessary, enter the appropriate funding source for the</t>
  </si>
  <si>
    <t>individual in service by using the drop down screen If you</t>
  </si>
  <si>
    <t>cannot access the drop down screen, please examine the</t>
  </si>
  <si>
    <t>funding sources identified on the "Funding Sources" worksheet,</t>
  </si>
  <si>
    <t>which is after the "Levels" worksheet. This worksheet identifies</t>
  </si>
  <si>
    <t>all acceptable funding sources which can be used on this</t>
  </si>
  <si>
    <t>worksheet as well as the appropriate level of service.  If you</t>
  </si>
  <si>
    <t xml:space="preserve">cannot access the drop down </t>
  </si>
  <si>
    <t>ratio manually, you must be careful to spell the funding source</t>
  </si>
  <si>
    <t>exactly the same way it is spelled in the "Level" worksheet or</t>
  </si>
  <si>
    <t>the spreadsheet will not recognize the source and will not</t>
  </si>
  <si>
    <t>include it on the Cost Summary.</t>
  </si>
  <si>
    <t>In Column E, beginning with Line 9 and continuing for as many</t>
  </si>
  <si>
    <t>lines as necessary, enter the number of hours per week each</t>
  </si>
  <si>
    <t>individual is BUDGETED or SCHEDULED to attend as</t>
  </si>
  <si>
    <t>identified in each person's Individual Support Plan (ISP). If you</t>
  </si>
  <si>
    <t>enter a decimal amount, it will automatically round to the correct</t>
  </si>
  <si>
    <t>whole number.</t>
  </si>
  <si>
    <t>In Column F, beginning with Line 9 and continuing for as many</t>
  </si>
  <si>
    <t>lines as necessary, enter the number of half days each individual</t>
  </si>
  <si>
    <t>is BUDGETED/SCHEDULED to attend.  A half day must be a</t>
  </si>
  <si>
    <t>minimum of 2.5 hours of attendance which can be in the</t>
  </si>
  <si>
    <t>morning, the afternoon or a period overlapping both.  You can</t>
  </si>
  <si>
    <t>bill for a maximum of 2 half day units per day.</t>
  </si>
  <si>
    <t>In Column G, beginning with Line 9 and continuing for as many</t>
  </si>
  <si>
    <t>lines as necessary, enter the anticipated utilization of each</t>
  </si>
  <si>
    <t>individual/program. This utilization must be entered as a</t>
  </si>
  <si>
    <t>percentage and should be based upon your knowledge of the</t>
  </si>
  <si>
    <t>individual's history of attending the program.  The percentage</t>
  </si>
  <si>
    <t>should reflect your estimation of the percentage of time the</t>
  </si>
  <si>
    <t>person actually will attend the budgeted number of days of day</t>
  </si>
  <si>
    <t>program service approved in the ISP as discussed in the</t>
  </si>
  <si>
    <t xml:space="preserve">spreadsheet trainings. </t>
  </si>
  <si>
    <t>In Column H, the cells are protected and a formula will</t>
  </si>
  <si>
    <t>automatically calculate the anticipated weekly attendance based</t>
  </si>
  <si>
    <t>upon the information entered in Columns F and G.</t>
  </si>
  <si>
    <t>In Column I, the cells are protected and a formula will</t>
  </si>
  <si>
    <t>automatically calculate the decimal staff ratio which is the</t>
  </si>
  <si>
    <t>ISP/IHP ratio in Column C in the form of a decimal.</t>
  </si>
  <si>
    <t>In Column J, the cells are protected and a formula will</t>
  </si>
  <si>
    <t>automatically calculate the staff hours per week based upon the</t>
  </si>
  <si>
    <t>ISP/IHP staffing ratio in Column C, the number of hours per</t>
  </si>
  <si>
    <t>week in Column E and the decimal staff ratio in Column I.</t>
  </si>
  <si>
    <t>In Column K, the cells are protected and a formula will</t>
  </si>
  <si>
    <t>automatically calculate the staff hours per annual based upon the</t>
  </si>
  <si>
    <t>week in Column E, the decimal staff ratio in Column I times 52</t>
  </si>
  <si>
    <t>weeks per year.</t>
  </si>
  <si>
    <t>In Column L, the cells are protected and a formula will</t>
  </si>
  <si>
    <t>automatically calculate the level of service based upon the</t>
  </si>
  <si>
    <t>ISP/IHP Staff Ratio in Column C and the Level Data Table per</t>
  </si>
  <si>
    <t>the service definitions.</t>
  </si>
  <si>
    <t>In Column A, the name of the provider will be entered</t>
  </si>
  <si>
    <t>In Column A, the program designation will be entered</t>
  </si>
  <si>
    <t>In Column A, the service definition will be  entered</t>
  </si>
  <si>
    <t>In Column A, the Levels of Services are listed in accordance</t>
  </si>
  <si>
    <t>with the Service Definitions.</t>
  </si>
  <si>
    <t>In Column D, the Anticipated Half Days Per Week will</t>
  </si>
  <si>
    <t>automatically be calculated based upon information in the</t>
  </si>
  <si>
    <t>Service Roster under "Anticipated Weekly Attendance" by</t>
  </si>
  <si>
    <t>Level.</t>
  </si>
  <si>
    <t>In Column E, the Annual Staff Hours Required will be</t>
  </si>
  <si>
    <t>calculated automatically based upon information in the Service</t>
  </si>
  <si>
    <t>Roster under "Annual Staff Hours" by Level.</t>
  </si>
  <si>
    <t>In Column F, the Cost Per Staff Hour will be calculated</t>
  </si>
  <si>
    <t>automatically by dividing the Total Cost of the Budget entered</t>
  </si>
  <si>
    <t>by the provider by the "Total Annual Staff Hours Required"</t>
  </si>
  <si>
    <t>which is automatically calculated in Column E, the "Cost Per</t>
  </si>
  <si>
    <t>Staff Hour" will be calculated automatically in Column F.</t>
  </si>
  <si>
    <t>In Column G, the Total Cost of Required Staff Hours will</t>
  </si>
  <si>
    <t>automatically be calculated by multiplying the "Annual Staff</t>
  </si>
  <si>
    <t>Hours" by Level by the "Cost per Staff Hour" as calculated on</t>
  </si>
  <si>
    <t>In Column H, the Anticipated Annual Half Days will be</t>
  </si>
  <si>
    <t>calculated automatically by multiplying the "Total Anticipated</t>
  </si>
  <si>
    <t>Weekly Attendance" by Level times the "Annual Number of</t>
  </si>
  <si>
    <t>Days" divided by five days per week.</t>
  </si>
  <si>
    <t>In Column I,  the Cost Per Half Day will be calculated</t>
  </si>
  <si>
    <t>automatically by dividing the Total Cost of Required Staff</t>
  </si>
  <si>
    <t xml:space="preserve">Hours by the "Anticipated Annual Half Days" by Level. </t>
  </si>
  <si>
    <t>Note that you will receive an error message in this</t>
  </si>
  <si>
    <t>column until you  enter the total number of days the</t>
  </si>
  <si>
    <t>program is open on Line 27, Column E.</t>
  </si>
  <si>
    <t>The worksheet will automatically calculate the total amount for</t>
  </si>
  <si>
    <t>each column.</t>
  </si>
  <si>
    <t>In Column C, the worksheet will automatically carry forward</t>
  </si>
  <si>
    <t xml:space="preserve">the Total Costs for the program from the Summary worksheet. </t>
  </si>
  <si>
    <t>THIS IS INFORMATION WHICH MUST BE</t>
  </si>
  <si>
    <t>ENTERED BY THE PROVIDER.</t>
  </si>
  <si>
    <t>In Column E,  enter the total number of days the program is</t>
  </si>
  <si>
    <t>open during the fiscal year.</t>
  </si>
  <si>
    <t>used.  The worksheet will sort the costs by funding source</t>
  </si>
  <si>
    <t>automatically.  For the purpose of this report, payment for</t>
  </si>
  <si>
    <t>services paid by another state should be considered Private</t>
  </si>
  <si>
    <t>Pay.</t>
  </si>
  <si>
    <t>In Column A list all the county or county joinder names you</t>
  </si>
  <si>
    <t>entered on the Service Roster.  The worksheet will sort the</t>
  </si>
  <si>
    <t>costs by county/county joinder name automatically. You must</t>
  </si>
  <si>
    <t>spell the county or county joinder name exactly the same as on</t>
  </si>
  <si>
    <t xml:space="preserve">the Service Roster. </t>
  </si>
  <si>
    <t>automatically and the cells are protected.  The provider will</t>
  </si>
  <si>
    <t xml:space="preserve">not be able to alter protected cells. </t>
  </si>
  <si>
    <t>The first worksheet contains the Day Program Service Roster</t>
  </si>
  <si>
    <t>for Rate Setting.  The second worksheet contains the</t>
  </si>
  <si>
    <t>Calculation of Rates and the Summary of Costs schedules.</t>
  </si>
  <si>
    <t>The third worksheet is an informational lookup table for</t>
  </si>
  <si>
    <t>calculation purposes. Together these worksheets provide the</t>
  </si>
  <si>
    <t>methodology to allocate program costs to levels of service and</t>
  </si>
  <si>
    <t>establish rates for these levels based on service information of</t>
  </si>
  <si>
    <t xml:space="preserve">the individuals.  </t>
  </si>
  <si>
    <t>The provider needs to input very little information on this</t>
  </si>
  <si>
    <t>schedule.  The majority of the lines are calculated by formulas</t>
  </si>
  <si>
    <t>based upon information in the Service Roster and this</t>
  </si>
  <si>
    <t>schedule.</t>
  </si>
  <si>
    <t>The only lines which require input from the provider are the</t>
  </si>
  <si>
    <t>Actual Number of Days the  Facility is Open and  the</t>
  </si>
  <si>
    <t>County/Joinder which will be addressed in turn.</t>
  </si>
  <si>
    <t>Part B of the worksheet contains the Summary of Costs</t>
  </si>
  <si>
    <t>Schedule which provides the summary of costs for each Level</t>
  </si>
  <si>
    <t>of Service by Funding Source.</t>
  </si>
  <si>
    <t>Part C of the worksheet contains the Summary of Costs</t>
  </si>
  <si>
    <t>of Service by County or County Joinder.</t>
  </si>
  <si>
    <t>If you have an individual with more than one</t>
  </si>
  <si>
    <t>funding source, you must calculate the amount</t>
  </si>
  <si>
    <t>of hours covered by each funding source and</t>
  </si>
  <si>
    <t>enter each funding source separately.  You</t>
  </si>
  <si>
    <t>must make a note of the number of people with</t>
  </si>
  <si>
    <t>more than one funding source.  These people</t>
  </si>
  <si>
    <t>will be duplicated in the count of total individuals</t>
  </si>
  <si>
    <t>served on the summaries on the next page.</t>
  </si>
  <si>
    <t>Part A of this worksheet contains the Calculation of Rates</t>
  </si>
  <si>
    <t>Schedule which provides the calculations to determine the cost</t>
  </si>
  <si>
    <t>per hour by service level.</t>
  </si>
  <si>
    <t>Communications</t>
  </si>
  <si>
    <t>Non-utility Communications</t>
  </si>
  <si>
    <t>total.</t>
  </si>
  <si>
    <t>In Column D, enter the amount paid annually for communication costs.</t>
  </si>
  <si>
    <t>Enter the first year and second year of the fiscal year using four digits</t>
  </si>
  <si>
    <t>each, as shown:  2006/2007.</t>
  </si>
  <si>
    <t>In Column B, enter the percentage of general administrative costs</t>
  </si>
  <si>
    <t>charged to the program.  This amount should come from the approved</t>
  </si>
  <si>
    <t>apportioned cost plan from the parent agency.  The total amount of</t>
  </si>
  <si>
    <t>of the total cost of the agency minus general administrative costs.</t>
  </si>
  <si>
    <t xml:space="preserve">administrative costs apportioned to all programs cannot exceed 15% </t>
  </si>
  <si>
    <t>The purpose of this form is to identify the costs associated with all personnel who</t>
  </si>
  <si>
    <t>work at the program.  This includes the regularly scheduled staff, coverage for paid</t>
  </si>
  <si>
    <t>time off for regular staff, coverage for overtime, any staff needed to temporarily meet</t>
  </si>
  <si>
    <t>the needs of the program and other costs associated with personnel and benefits.</t>
  </si>
  <si>
    <t>In Column A, identify each classification or job title of the staff working</t>
  </si>
  <si>
    <t>at the program. More than one staff of the same classification or job</t>
  </si>
  <si>
    <t>title should be reported on the same line if they are paid the same</t>
  </si>
  <si>
    <t>salary. Adjust the hours per week to reflect the correct number of staff.</t>
  </si>
  <si>
    <t>If people with the same classification are paid different rates of pay,</t>
  </si>
  <si>
    <t xml:space="preserve">report each on a separate line. </t>
  </si>
  <si>
    <t>In Column B, enter the total number of hours per week associated with</t>
  </si>
  <si>
    <t>the staff position identified in Column A.  If more than one staff with the</t>
  </si>
  <si>
    <t>same classification work a different number of hours per week, report</t>
  </si>
  <si>
    <t>each on a separate line.</t>
  </si>
  <si>
    <t>In Column C, enter the total number of weeks per year the staff</t>
  </si>
  <si>
    <t>position in Column A is budgeted to work.  If more than one staff with</t>
  </si>
  <si>
    <t>the same classification work a different number of weeks per year,</t>
  </si>
  <si>
    <t>report each on a separate line.</t>
  </si>
  <si>
    <t>In Column D, enter the rate per hour paid to the staff position identified</t>
  </si>
  <si>
    <t>in Column A, if the staff person is NOT a salaried employee. If the staff</t>
  </si>
  <si>
    <t>person is a salaried employee, leave this column blank.</t>
  </si>
  <si>
    <t>Column A if the staff person is a salaried employee and is not paid by</t>
  </si>
  <si>
    <t>the hour.  If the staff person is paid by the hour, leave this column</t>
  </si>
  <si>
    <t>In Column B, enter the number of hours per week of coverage for staff</t>
  </si>
  <si>
    <t>on leave anticipated for all staff.   Be sure to include coverage for all</t>
  </si>
  <si>
    <t>holidays, sick days and any vacation/personal days to which the staff</t>
  </si>
  <si>
    <t xml:space="preserve">may be entitled. </t>
  </si>
  <si>
    <t>In Column B, enter the number of hours per week of anticipated</t>
  </si>
  <si>
    <t>overtime for all staff.  Consider the total number of hours of overtime</t>
  </si>
  <si>
    <t xml:space="preserve">for the fiscal year.  </t>
  </si>
  <si>
    <t>In Column C, enter the number of weeks per year you anticipate staff</t>
  </si>
  <si>
    <t>to be scheduled for overtime during the fiscal year.</t>
  </si>
  <si>
    <t>In Column B, enter the total number of staff hours available for work</t>
  </si>
  <si>
    <t>per year. Consider all classifications.</t>
  </si>
  <si>
    <t xml:space="preserve">This worksheet will automatically calculate the subtotal for Personnel </t>
  </si>
  <si>
    <t>In Column B, the worksheet will automatically calculate the percentage</t>
  </si>
  <si>
    <t>of benefits based upon the subtotal of personnel costs and the amount</t>
  </si>
  <si>
    <t xml:space="preserve">of benefits in Column F. </t>
  </si>
  <si>
    <t>In Column A, enter the name of the occupation of the specific</t>
  </si>
  <si>
    <t>contracted personnel needed to meet the needs of the program.</t>
  </si>
  <si>
    <t>In Column B, enter the hours per week the person identified in Column</t>
  </si>
  <si>
    <t>A is budgeted to work at the program.</t>
  </si>
  <si>
    <t>In Column C, enter the weeks per year the person identified in Column</t>
  </si>
  <si>
    <t>In Column D, enter the contracted rate per hour for the person</t>
  </si>
  <si>
    <t>identified in Column A, if the person is paid by the hour.  If the person</t>
  </si>
  <si>
    <t>is contracted for a specific amount, leave this line blank.</t>
  </si>
  <si>
    <t>In Column F, enter the salaried amount for the person identified in</t>
  </si>
  <si>
    <t>Column A, if the person is contracted for a specific amount.  If the</t>
  </si>
  <si>
    <t>person is paid by the hour, leave this line blank.</t>
  </si>
  <si>
    <t>Contracted Personnel costs in Column G.</t>
  </si>
  <si>
    <t>In Column G, enter the total cost for Staff Development/Training as</t>
  </si>
  <si>
    <t>defined in Chapter 4300, Section 4300.86 from the cost</t>
  </si>
  <si>
    <t>apportionment plan.</t>
  </si>
  <si>
    <t>In Column A, enter the name of personnel cost not included in any line</t>
  </si>
  <si>
    <t>above which is needed to meet the needs of the program. Be very</t>
  </si>
  <si>
    <t>specific and clearly identify each cost.</t>
  </si>
  <si>
    <t>worksheet in Column G.   This amount will automatically carry forward</t>
  </si>
  <si>
    <t xml:space="preserve">to the Summary Worksheet. </t>
  </si>
  <si>
    <t>The purpose of this form is to identify the costs associated with all aspects</t>
  </si>
  <si>
    <t>of the costs of the operation of the physical plant of the program.  Enter</t>
  </si>
  <si>
    <t>the annual amount only. The worksheet will automatically calculate the</t>
  </si>
  <si>
    <t>In the upper right corner, the Service Definition, MPI #, Service Location</t>
  </si>
  <si>
    <t>Code and Fiscal Year will automatically be carried forward.</t>
  </si>
  <si>
    <t>In Column D, enter the amount of rent paid annually by the program or</t>
  </si>
  <si>
    <t>the amount of the mortgage paid annually if the program was</t>
  </si>
  <si>
    <t>grandfathered in under the previous method. If the cost of the building</t>
  </si>
  <si>
    <t>is depreciated under the new method, report those costs on the</t>
  </si>
  <si>
    <t>depreciation form and leave this line blank.</t>
  </si>
  <si>
    <t>This would include telephone, all beeper and pager costs, internet costs</t>
  </si>
  <si>
    <t>and the cost of all cell phones for the staff.</t>
  </si>
  <si>
    <t>In Column D, enter the cost of heating which includes the cost of gas,</t>
  </si>
  <si>
    <t>coal, and oil.  If the building is heated by electric heat, leave this line</t>
  </si>
  <si>
    <t>blank as all electricity costs are reported on Line 10.</t>
  </si>
  <si>
    <t>In Column D, enter the amount paid annually for sewage if the building</t>
  </si>
  <si>
    <t>is connected to the sewer system.  If not, leave this line blank.</t>
  </si>
  <si>
    <t>In Column D, enter the amount paid annually for water if the building is</t>
  </si>
  <si>
    <t>on a public water system.  If the building is on a well, leave this line</t>
  </si>
  <si>
    <t>In Column A, on each separate line identify any other utility cost</t>
  </si>
  <si>
    <t>associated with the physical plant of the program which is not identified</t>
  </si>
  <si>
    <t>above.</t>
  </si>
  <si>
    <t>In Column D, enter the total amount paid annually for non-utility</t>
  </si>
  <si>
    <t>communication costs.  Include the cost of advertising, printing recruiting</t>
  </si>
  <si>
    <t>ads and postage.</t>
  </si>
  <si>
    <t>building.  Include on this line the cost of lawn care (including grass</t>
  </si>
  <si>
    <t>cutting, chemical treatments, shrubbery trimming, etc), trash removal,</t>
  </si>
  <si>
    <t>snow removal, maintenance contracts for the furnace or other</t>
  </si>
  <si>
    <t>appliances, fire alarm system, security system etc.</t>
  </si>
  <si>
    <t>operating expenses. Include on this line the cost of debt service, non</t>
  </si>
  <si>
    <t>capital interest, etc.</t>
  </si>
  <si>
    <t>In Column D, enter the amount paid annually for general and</t>
  </si>
  <si>
    <t>professional insurance.</t>
  </si>
  <si>
    <t>housekeeping.  Include on this line the cost of cleaning services,</t>
  </si>
  <si>
    <t>cleaning supplies, carpet cleaning, etc.</t>
  </si>
  <si>
    <t>In Column A, identify any type of insurance needed for the program</t>
  </si>
  <si>
    <t>which is not identified on Lines 24 - 26.</t>
  </si>
  <si>
    <t>In Column D, enter the amount paid annually for minor repair or</t>
  </si>
  <si>
    <t>renovation. In accordance with Chapter 4300, Section 4300.65,</t>
  </si>
  <si>
    <t>renovations are considered to be an adaptation of available space</t>
  </si>
  <si>
    <t>within a completed structure. Repairs or maintenance are considered to</t>
  </si>
  <si>
    <t>be those activities which either restore an asset to, or maintain it at, its</t>
  </si>
  <si>
    <t>normal or expected service life. A classification is further defined for the</t>
  </si>
  <si>
    <t>purpose of reimbursement as minor if the cost is $10,000 or less, and</t>
  </si>
  <si>
    <t>major if the cost exceeds $10,000.</t>
  </si>
  <si>
    <t>In Column D, enter the amount paid annually for all vehicles for the</t>
  </si>
  <si>
    <t>program which are leased.  The cost of vehicles which are purchased is</t>
  </si>
  <si>
    <t>reported on the Fixed Assets form.</t>
  </si>
  <si>
    <t>In Column D, enter the total amount paid annually for</t>
  </si>
  <si>
    <t>non-administrative office supplies.</t>
  </si>
  <si>
    <t>In Column D, enter the amount paid annually for the cost of maintaining</t>
  </si>
  <si>
    <t>the vehicles belonging to the program.  Such costs would include</t>
  </si>
  <si>
    <t>registration, title, gas, repairs, routine maintenance, etc.</t>
  </si>
  <si>
    <t>In Column A, identify any cost charged to the operation of this program</t>
  </si>
  <si>
    <t>which is not identified on one of the lines above.  Be very specific.</t>
  </si>
  <si>
    <t>In Column D, enter the amount paid annually on a separate line for</t>
  </si>
  <si>
    <t>each of the costs identified on Lines 36-47.</t>
  </si>
  <si>
    <t>The worksheet will automatically calculate the total for the entire</t>
  </si>
  <si>
    <t>worksheet which will carry forward automatically to the Summary</t>
  </si>
  <si>
    <t>The purpose of this form is to identify the costs associated with fixed</t>
  </si>
  <si>
    <t>assets, items which have been expensed, that is fully paid for during the</t>
  </si>
  <si>
    <t>fiscal year, as well as those which have been depreciated over their useful</t>
  </si>
  <si>
    <t>life as well as interest resulting from that depreciation.  Do not include on</t>
  </si>
  <si>
    <t>this form any fixed asset, such as vehicles, furniture or buildings which</t>
  </si>
  <si>
    <t>have been expensed or grandfathered in under the old system.</t>
  </si>
  <si>
    <t xml:space="preserve">improvements, which are to be expensed during the fiscal year. </t>
  </si>
  <si>
    <t>Building improvements extend the life or increase the productivity of the</t>
  </si>
  <si>
    <t>asset.</t>
  </si>
  <si>
    <t>which are to be expensed during the fiscal year.  Do not include the</t>
  </si>
  <si>
    <t>cost of leased vehicles or the cost of vehicles which are to be amortized</t>
  </si>
  <si>
    <t>or depreciated</t>
  </si>
  <si>
    <t>necessary for the operation of the program, which are to be expensed</t>
  </si>
  <si>
    <t xml:space="preserve">during the fiscal year. </t>
  </si>
  <si>
    <t>In Column D, report the total cost associated with renovations which</t>
  </si>
  <si>
    <t>are to be expensed during the fiscal year.  Renovationa are considered</t>
  </si>
  <si>
    <t xml:space="preserve">to be an adaptation of available space within a completed structure.  </t>
  </si>
  <si>
    <t>In Column D, report the total costs associated with repairs and</t>
  </si>
  <si>
    <t>maintenance which are to be expensed during the fiscal year.  Repairs</t>
  </si>
  <si>
    <t>and maintenance are considered to be those activities which either</t>
  </si>
  <si>
    <t>restore an asset to, or maintain it at, its normal or expected service life.</t>
  </si>
  <si>
    <t>In Column D, report the costs associated with the items identified in</t>
  </si>
  <si>
    <t>Column A, Line 17 or Line 19.</t>
  </si>
  <si>
    <t>In Column B, enter the telephone number, with area code, of the</t>
  </si>
  <si>
    <t>person identified on Line 66.</t>
  </si>
  <si>
    <t>applicable to this program.  Include all benefits, both mandatory</t>
  </si>
  <si>
    <t>benefits (such as FICA, Social Security Tax, etc) and non mandatory</t>
  </si>
  <si>
    <t>benefits (such as Health Insurance, Retirement, etc)</t>
  </si>
  <si>
    <t>The worksheet will automatically calculate the total amount for Other</t>
  </si>
  <si>
    <t>Costs.</t>
  </si>
  <si>
    <t>In accordance with Chapter 4300, Section 105 (1), the straight-line</t>
  </si>
  <si>
    <t>method of depreciation shall be used.  For additional information on</t>
  </si>
  <si>
    <t>depreciation, refer to Section 4300.105.</t>
  </si>
  <si>
    <t>In Column D, report the costs associated with the depreciation of the</t>
  </si>
  <si>
    <t>building which are applicable to this fiscal year.</t>
  </si>
  <si>
    <t xml:space="preserve">improvements, which are to be depreciated during the fiscal year. </t>
  </si>
  <si>
    <t>which are to be depreciated during the fiscal year.  Do not include the</t>
  </si>
  <si>
    <t>cost of leased vehicles or the cost of vehicles which are to be expensed</t>
  </si>
  <si>
    <t>or amortized.</t>
  </si>
  <si>
    <t>In Column D,  report the total costs associated with all equipment</t>
  </si>
  <si>
    <t>which are to be amortized during the fiscal year.  Do not include</t>
  </si>
  <si>
    <t>equipment which is to be depreciated.</t>
  </si>
  <si>
    <t>which are to be depreciated during the fiscal year.  Do not include</t>
  </si>
  <si>
    <t>equipment which is to be amortized.</t>
  </si>
  <si>
    <t>In Column D,  report the total costs associated with renovations which</t>
  </si>
  <si>
    <t>are to be depreciated for this fiscal year.  Renovations are considered</t>
  </si>
  <si>
    <t>to be an adaptation of available space within a completed structure.</t>
  </si>
  <si>
    <t>In Column D,  report the total costs associated with repairs and</t>
  </si>
  <si>
    <t xml:space="preserve">maintenance which are to be depreciated during the fiscal year. </t>
  </si>
  <si>
    <t>Repairs and maintenance are considered to be those activities which</t>
  </si>
  <si>
    <t>either restore an asset to, or maintain it at, its normal or expected</t>
  </si>
  <si>
    <t>service life.</t>
  </si>
  <si>
    <t>The worksheet will automatically calculate the total for Fixed Assets</t>
  </si>
  <si>
    <t>and Depreciation which will be carried forward automatically to the</t>
  </si>
  <si>
    <t>Summary Worksheet in the appropriate column.</t>
  </si>
  <si>
    <t>which are to be amortized during the fiscal year.  Do not include the</t>
  </si>
  <si>
    <t>or depreciated.</t>
  </si>
  <si>
    <t>SERVICE DEFINITION</t>
  </si>
  <si>
    <t>MPI Number and Service Location Code</t>
  </si>
  <si>
    <t>PERIOD COVERED:</t>
  </si>
  <si>
    <t>Fiscal Period</t>
  </si>
  <si>
    <t>Line 5:</t>
  </si>
  <si>
    <t>BASE (W7087)</t>
  </si>
  <si>
    <t>LEVEL 1 (W7088)</t>
  </si>
  <si>
    <t>LEVEL 2 (W7089)</t>
  </si>
  <si>
    <t>LEVEL 3 (W7090)</t>
  </si>
  <si>
    <t>LEVEL 3 ENH (W7091)</t>
  </si>
  <si>
    <t xml:space="preserve">Enh. Level 3 </t>
  </si>
  <si>
    <t>TOTAL</t>
  </si>
  <si>
    <t>STAFF</t>
  </si>
  <si>
    <t>REQUIRED</t>
  </si>
  <si>
    <t>LEVEL 2</t>
  </si>
  <si>
    <t>LEVEL 1</t>
  </si>
  <si>
    <t>BASE</t>
  </si>
  <si>
    <t>NO. OF</t>
  </si>
  <si>
    <t>COST PER</t>
  </si>
  <si>
    <t>Total</t>
  </si>
  <si>
    <t>Total Required Staff Hours</t>
  </si>
  <si>
    <t>BUDGET</t>
  </si>
  <si>
    <t>PER WEEK</t>
  </si>
  <si>
    <t>SCHEDULED</t>
  </si>
  <si>
    <t>STAFF HOURS</t>
  </si>
  <si>
    <t>UNIT</t>
  </si>
  <si>
    <t>HOUR</t>
  </si>
  <si>
    <t xml:space="preserve">TOTAL COST </t>
  </si>
  <si>
    <t>OF REQUIRED</t>
  </si>
  <si>
    <t>ANNUAL</t>
  </si>
  <si>
    <t xml:space="preserve">Cost Per Staff Hour </t>
  </si>
  <si>
    <t>1:2.5</t>
  </si>
  <si>
    <t>1:3.5</t>
  </si>
  <si>
    <t>1:4.5</t>
  </si>
  <si>
    <t>AGENCY :</t>
  </si>
  <si>
    <t>1:1</t>
  </si>
  <si>
    <t>1:2</t>
  </si>
  <si>
    <t>1:3</t>
  </si>
  <si>
    <t>1:4</t>
  </si>
  <si>
    <t>1:5</t>
  </si>
  <si>
    <t>1:5.5</t>
  </si>
  <si>
    <t>1:6</t>
  </si>
  <si>
    <t>1:1.5</t>
  </si>
  <si>
    <t>Ratio</t>
  </si>
  <si>
    <t>Staff</t>
  </si>
  <si>
    <t>Client</t>
  </si>
  <si>
    <t>Level</t>
  </si>
  <si>
    <t>Level 3</t>
  </si>
  <si>
    <t>Level 2</t>
  </si>
  <si>
    <t>Level 1</t>
  </si>
  <si>
    <t>Base</t>
  </si>
  <si>
    <t>LEVEL 3</t>
  </si>
  <si>
    <t>LEVEL</t>
  </si>
  <si>
    <t>Annual number of days that facility is open</t>
  </si>
  <si>
    <t>ANNUAL STAFF HOURS</t>
  </si>
  <si>
    <t>Totals</t>
  </si>
  <si>
    <t>ISP/IHP STAFF RATIO</t>
  </si>
  <si>
    <t>FUNDING SOURCE</t>
  </si>
  <si>
    <t>HOURS PER WEEK</t>
  </si>
  <si>
    <t>Count:</t>
  </si>
  <si>
    <t xml:space="preserve">Office of </t>
  </si>
  <si>
    <t>Mental Retardation</t>
  </si>
  <si>
    <t>Total Costs</t>
  </si>
  <si>
    <t>Fiscal Year:</t>
  </si>
  <si>
    <t>DECIMAL STAFF RATIO</t>
  </si>
  <si>
    <t>CALCULATION OF RATES</t>
  </si>
  <si>
    <t>INDIVIDUALS</t>
  </si>
  <si>
    <t>STAFF HRS PER WEEK</t>
  </si>
  <si>
    <t>ANTICIPATED WEEKLY ATTENDANCE</t>
  </si>
  <si>
    <t>HALF DAYS PER WEEK</t>
  </si>
  <si>
    <t>HALF DAY</t>
  </si>
  <si>
    <t>ANTICIPATED</t>
  </si>
  <si>
    <t>HALF DAYS</t>
  </si>
  <si>
    <t>General Instructions</t>
  </si>
  <si>
    <t>Line 2</t>
  </si>
  <si>
    <t>Line 3</t>
  </si>
  <si>
    <t>this schedule.</t>
  </si>
  <si>
    <t>Line 23</t>
  </si>
  <si>
    <t>In Column A, the fiscal year will be entered automatically.</t>
  </si>
  <si>
    <t xml:space="preserve">NUMBER OF </t>
  </si>
  <si>
    <t>Line 4</t>
  </si>
  <si>
    <t>Lines 9 - 300</t>
  </si>
  <si>
    <t>Line 24</t>
  </si>
  <si>
    <t>Line 47</t>
  </si>
  <si>
    <t xml:space="preserve"> </t>
  </si>
  <si>
    <t>Agency</t>
  </si>
  <si>
    <t xml:space="preserve">County </t>
  </si>
  <si>
    <t>Fiscal Year</t>
  </si>
  <si>
    <t>Service Definition</t>
  </si>
  <si>
    <t>Effective Date</t>
  </si>
  <si>
    <t>MPI #</t>
  </si>
  <si>
    <t>Service Location Code</t>
  </si>
  <si>
    <t>*Expenditures have secondary breakdown sheet.</t>
  </si>
  <si>
    <t>Telephone Number:</t>
  </si>
  <si>
    <t>A. PERSONNEL/BENEFITS*</t>
  </si>
  <si>
    <t xml:space="preserve">PERSONNEL                   </t>
  </si>
  <si>
    <t>Week/Year</t>
  </si>
  <si>
    <t>Rate</t>
  </si>
  <si>
    <t>Salary</t>
  </si>
  <si>
    <t>Coverage</t>
  </si>
  <si>
    <t>Overtime</t>
  </si>
  <si>
    <t>Hours available for work per year</t>
  </si>
  <si>
    <t>Total FTEs</t>
  </si>
  <si>
    <t>Indirect Personnel</t>
  </si>
  <si>
    <t>Contracted Personnel</t>
  </si>
  <si>
    <t>Other Personnel Costs</t>
  </si>
  <si>
    <t>Bonding Service</t>
  </si>
  <si>
    <t>Staff Travel</t>
  </si>
  <si>
    <t xml:space="preserve">TOTAL </t>
  </si>
  <si>
    <t>B.  OPERATING EXPENSES*</t>
  </si>
  <si>
    <t>Rent/Mortgage</t>
  </si>
  <si>
    <t>UTILITIES</t>
  </si>
  <si>
    <t>Electric</t>
  </si>
  <si>
    <t>Heating</t>
  </si>
  <si>
    <t>Sewage</t>
  </si>
  <si>
    <t>Water</t>
  </si>
  <si>
    <t>Total Utilities</t>
  </si>
  <si>
    <t>Facility Maintenance</t>
  </si>
  <si>
    <t>Housekeeping</t>
  </si>
  <si>
    <t>Indirect Operating Expense</t>
  </si>
  <si>
    <t>Insurance - General &amp; Professional</t>
  </si>
  <si>
    <t>Insurance - Property</t>
  </si>
  <si>
    <t>Insurance - Vehicle</t>
  </si>
  <si>
    <t>Insurance -  Other (Specify)</t>
  </si>
  <si>
    <t>Minor Repairs &amp; Renovations</t>
  </si>
  <si>
    <t>Motor Vehicles - Leased</t>
  </si>
  <si>
    <t>Vehicle Maintenance</t>
  </si>
  <si>
    <t xml:space="preserve">Total </t>
  </si>
  <si>
    <t xml:space="preserve">OTHER: </t>
  </si>
  <si>
    <t xml:space="preserve">Total Other </t>
  </si>
  <si>
    <t>TOTAL OPERATING EXPENSE</t>
  </si>
  <si>
    <t>C.  FIXED ASSETS/INTEREST &amp; DEPRECIATION*</t>
  </si>
  <si>
    <t>FIXED ASSETS</t>
  </si>
  <si>
    <t>Building Improvements - Expensed</t>
  </si>
  <si>
    <t>Motor Vehicles - Expensed</t>
  </si>
  <si>
    <t>Equipment - Expensed</t>
  </si>
  <si>
    <t>Renovations - Expensed</t>
  </si>
  <si>
    <t>Repairs/Maintenance - Expensed</t>
  </si>
  <si>
    <t>DEPRECIATION/AMORTIZATION</t>
  </si>
  <si>
    <t>Buildings</t>
  </si>
  <si>
    <t>Building Improvements</t>
  </si>
  <si>
    <t>Motor Vehicles - Amortized</t>
  </si>
  <si>
    <t>Motor Vehicles - Depreciated</t>
  </si>
  <si>
    <t>Equipment - Amortized</t>
  </si>
  <si>
    <t>Equipment - Depreciated</t>
  </si>
  <si>
    <t>Renovations</t>
  </si>
  <si>
    <t>Repairs/Maintenance</t>
  </si>
  <si>
    <t>Capital Interest</t>
  </si>
  <si>
    <t>TOTAL- FIXED ASSETS &amp; DEPRECIATION</t>
  </si>
  <si>
    <t>In the upper left hand corner, in Column B:</t>
  </si>
  <si>
    <t xml:space="preserve">Line 2:     </t>
  </si>
  <si>
    <t>Enter the name of the agency.</t>
  </si>
  <si>
    <t xml:space="preserve">Line 3:    </t>
  </si>
  <si>
    <t>Enter the name of the County responsible for setting the rate.</t>
  </si>
  <si>
    <t>Line 4:</t>
  </si>
  <si>
    <t xml:space="preserve">Line 5:    </t>
  </si>
  <si>
    <t>Enter the Master Provider Index number (MPI) for the agency.</t>
  </si>
  <si>
    <t xml:space="preserve">Line 6:  </t>
  </si>
  <si>
    <t>Line 3:</t>
  </si>
  <si>
    <t>In the Summary Spreadsheet:</t>
  </si>
  <si>
    <t>Line 14</t>
  </si>
  <si>
    <t>Personnel</t>
  </si>
  <si>
    <t>Line 16</t>
  </si>
  <si>
    <t>Operating Expenses</t>
  </si>
  <si>
    <t>Line 18</t>
  </si>
  <si>
    <t>Fixed Assets/Interest &amp; Depreciation</t>
  </si>
  <si>
    <t>Line 20</t>
  </si>
  <si>
    <t>Administration</t>
  </si>
  <si>
    <t>Line 25</t>
  </si>
  <si>
    <t>in Column E.</t>
  </si>
  <si>
    <t>Line 28</t>
  </si>
  <si>
    <t>Retained Revenue</t>
  </si>
  <si>
    <t>In Column B, enter the percentage of Retained Revenue claimed by</t>
  </si>
  <si>
    <t xml:space="preserve">the provider.  </t>
  </si>
  <si>
    <t>The total Retained Revenue will calculate automatically in Column E.</t>
  </si>
  <si>
    <t>Line 30</t>
  </si>
  <si>
    <t>Line 33</t>
  </si>
  <si>
    <t>Less Revenue</t>
  </si>
  <si>
    <t>Line 37</t>
  </si>
  <si>
    <t>Annual Cost</t>
  </si>
  <si>
    <t>The total Annual Costs will calculate automatically in Column E.</t>
  </si>
  <si>
    <t>Line 45</t>
  </si>
  <si>
    <t>SUB FORM A  -  PERSONNEL/BENEFITS</t>
  </si>
  <si>
    <t>Line 5</t>
  </si>
  <si>
    <t>Line 26</t>
  </si>
  <si>
    <t>coverage during the fiscal year.</t>
  </si>
  <si>
    <t>Line 27</t>
  </si>
  <si>
    <t>Line 29</t>
  </si>
  <si>
    <t>In Column B, enter the total number of Full Time Equivalents (FTEs)</t>
  </si>
  <si>
    <t>Line 34:</t>
  </si>
  <si>
    <t>The worksheet will automatically calculate the subtotal of the Personnel</t>
  </si>
  <si>
    <t>Line 36:</t>
  </si>
  <si>
    <t>The worksheet will automatically calculate the total cost for the entire</t>
  </si>
  <si>
    <t>SUB FORM B  -  OPERATING EXPENSES</t>
  </si>
  <si>
    <t>Line 6:</t>
  </si>
  <si>
    <t>blank.</t>
  </si>
  <si>
    <t>Line 8</t>
  </si>
  <si>
    <t>Utilities</t>
  </si>
  <si>
    <t>Line 9</t>
  </si>
  <si>
    <t>Line 10</t>
  </si>
  <si>
    <t>Line 11</t>
  </si>
  <si>
    <t>Line 12</t>
  </si>
  <si>
    <t>Line 13</t>
  </si>
  <si>
    <t>Line 14-16</t>
  </si>
  <si>
    <t>identified in Column A.</t>
  </si>
  <si>
    <t>Line 17</t>
  </si>
  <si>
    <t>Line 19</t>
  </si>
  <si>
    <t>Line 21</t>
  </si>
  <si>
    <t>Line 22</t>
  </si>
  <si>
    <t>Line 31</t>
  </si>
  <si>
    <t>OTHER:</t>
  </si>
  <si>
    <t>Line 35</t>
  </si>
  <si>
    <t>SUB FORM C - FIXED ASSETS/INTEREST &amp; DEPRECIATION</t>
  </si>
  <si>
    <t>Line 7</t>
  </si>
  <si>
    <t>In Column D, report the total costs associated with all building</t>
  </si>
  <si>
    <t>In Column D, report the total costs associated with all motor vehicles</t>
  </si>
  <si>
    <t>In Column D, report the total costs associated with all equipment</t>
  </si>
  <si>
    <t>Line 21:</t>
  </si>
  <si>
    <t>Depreciation/Amortization</t>
  </si>
  <si>
    <t>Line 26:</t>
  </si>
  <si>
    <t>Line 28:</t>
  </si>
  <si>
    <t>Line 30:</t>
  </si>
  <si>
    <t>Line 31:</t>
  </si>
  <si>
    <t>Line 33:</t>
  </si>
  <si>
    <t>Line 38:</t>
  </si>
  <si>
    <t>Line 40</t>
  </si>
  <si>
    <t>applicable to this fiscal year.</t>
  </si>
  <si>
    <t>Line 42</t>
  </si>
  <si>
    <t>The worksheet will automatically calculate the total for Depreciation.</t>
  </si>
  <si>
    <t>MASTER CLIENT INDEX NUMBER</t>
  </si>
  <si>
    <t xml:space="preserve">PFDSW  </t>
  </si>
  <si>
    <t>FSS &amp; FD</t>
  </si>
  <si>
    <t>ICF/MR</t>
  </si>
  <si>
    <t>OVR</t>
  </si>
  <si>
    <t>D.  ADMINISTRATION</t>
  </si>
  <si>
    <t>E.  RETAINED REVENUE</t>
  </si>
  <si>
    <t>G.  ANNUAL COST</t>
  </si>
  <si>
    <t>Email Address:</t>
  </si>
  <si>
    <t>Hrs/Week</t>
  </si>
  <si>
    <t>Subtotal</t>
  </si>
  <si>
    <t>Habilitation Supplies</t>
  </si>
  <si>
    <t>Background Checks</t>
  </si>
  <si>
    <t>Benefits</t>
  </si>
  <si>
    <t xml:space="preserve">Subtotal </t>
  </si>
  <si>
    <t>SUMMARY OF COSTS - FUNDING SOURCE</t>
  </si>
  <si>
    <t>FROM:</t>
  </si>
  <si>
    <t>TO:</t>
  </si>
  <si>
    <t>Subtotal - Fixed Assets - Expensed</t>
  </si>
  <si>
    <t>COUNTY/JOINDER</t>
  </si>
  <si>
    <t>Vaccinations</t>
  </si>
  <si>
    <t>Office Supplies (Non Admin)</t>
  </si>
  <si>
    <t>Subtotal - Fixed Assets - Depreciation/Amortization</t>
  </si>
  <si>
    <t>Non-Residential, Facility Based Service</t>
  </si>
  <si>
    <t>Subtotal - Personnel</t>
  </si>
  <si>
    <t>Subtotal - Contracted Personnel</t>
  </si>
  <si>
    <t>Subtotal - Other</t>
  </si>
  <si>
    <t>Name of Contact Person:</t>
  </si>
  <si>
    <t>MH</t>
  </si>
  <si>
    <t>Line 56</t>
  </si>
  <si>
    <t>Line 57</t>
  </si>
  <si>
    <t>Line 58</t>
  </si>
  <si>
    <t>Line 61</t>
  </si>
  <si>
    <t>Line 66</t>
  </si>
  <si>
    <t>Line 81</t>
  </si>
  <si>
    <t>In Column D, enter the amount paid annually for electricity.</t>
  </si>
  <si>
    <t>Consolidated</t>
  </si>
  <si>
    <t>(Includes any categorical within the Consolidated Waiver)</t>
  </si>
  <si>
    <t>Base @ 90/100</t>
  </si>
  <si>
    <t>(Includes any categorial within Base Services which is funded 90/10)</t>
  </si>
  <si>
    <t>Pennhurst Disp.</t>
  </si>
  <si>
    <t>@90/10</t>
  </si>
  <si>
    <t xml:space="preserve">Private Pay </t>
  </si>
  <si>
    <t xml:space="preserve">(Includes Out-of-State Placements) </t>
  </si>
  <si>
    <t>F.  LESS:  REVENUE**</t>
  </si>
  <si>
    <t>Type of Revenue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</si>
  <si>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</si>
  <si>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</si>
  <si>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</si>
  <si>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</si>
  <si>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</si>
  <si>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</si>
  <si>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</si>
  <si>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</si>
  <si>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</si>
  <si>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</si>
  <si>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 REVENUE</t>
  </si>
  <si>
    <t>** BREAKDOWN OF REVENUE</t>
  </si>
  <si>
    <t>SUMMARY OF COSTS- COUNTY/JOINDER</t>
  </si>
  <si>
    <t>Staff Development/Training</t>
  </si>
  <si>
    <t>UTILIZATION RATE (Percentage)</t>
  </si>
  <si>
    <t>Pre Employment Physicals</t>
  </si>
  <si>
    <t>2:1 Enh.</t>
  </si>
  <si>
    <t>1:1 Enh.</t>
  </si>
  <si>
    <t>LEVEL 3 Enh.</t>
  </si>
  <si>
    <t>LEVEL 3 ENH.</t>
  </si>
  <si>
    <t>1:6.5</t>
  </si>
  <si>
    <t>1:7</t>
  </si>
  <si>
    <t>1:7.5</t>
  </si>
  <si>
    <t>1:8</t>
  </si>
  <si>
    <t>1:8.5</t>
  </si>
  <si>
    <t>1:9</t>
  </si>
  <si>
    <t>1:95</t>
  </si>
  <si>
    <t>1:10</t>
  </si>
  <si>
    <t>1:10.5</t>
  </si>
  <si>
    <t>1:11</t>
  </si>
  <si>
    <t>1:115</t>
  </si>
  <si>
    <t>1:12</t>
  </si>
  <si>
    <t>1:12.5</t>
  </si>
  <si>
    <t>1:13</t>
  </si>
  <si>
    <t>1:13.5</t>
  </si>
  <si>
    <t>1:14</t>
  </si>
  <si>
    <t>1:14.5</t>
  </si>
  <si>
    <t>1:15</t>
  </si>
  <si>
    <t>SUMMARY</t>
  </si>
  <si>
    <t>Enter the type of service from the service definitions for which the</t>
  </si>
  <si>
    <t>rate is being set.</t>
  </si>
  <si>
    <t>Enter the Service Location Code for the site where the service will</t>
  </si>
  <si>
    <t>be provided.</t>
  </si>
  <si>
    <t>In the upper right corner, in Column I:</t>
  </si>
  <si>
    <t>The amount for Personnel Costs in Column E will be carried</t>
  </si>
  <si>
    <t>forward from the Personnel-Benefits worksheet.</t>
  </si>
  <si>
    <t>The amount for Operating Expenses in Column E will be carried</t>
  </si>
  <si>
    <t>forward from the Operating Expense worksheet.</t>
  </si>
  <si>
    <t>The amount for Fixed Assets/Interest &amp; Depreciation in Column 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</si>
</sst>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0_);_(* \(#,##0.00000\);_(* &quot;-&quot;??_);_(@_)"/>
    <numFmt numFmtId="170" formatCode="0.00_);\(0.00\)"/>
    <numFmt numFmtId="171" formatCode="&quot;1:&quot;#"/>
    <numFmt numFmtId="172" formatCode="_(* #,##0.00_);_(* \(#,##0.00\);_(* &quot;-&quot;_);_(@_)"/>
    <numFmt numFmtId="173" formatCode="_(&quot;$&quot;* #,##0_);_(&quot;$&quot;* \(#,##0\);_(&quot;$&quot;* &quot;-&quot;??_);_(@_)"/>
    <numFmt numFmtId="174" formatCode="0_);[Red]\(0\)"/>
    <numFmt numFmtId="175" formatCode="mm/dd/yy;@"/>
    <numFmt numFmtId="176" formatCode="0.000%"/>
    <numFmt numFmtId="177" formatCode="&quot;$&quot;#,##0;[Red]&quot;$&quot;#,##0"/>
    <numFmt numFmtId="178" formatCode="[$-409]dddd\,\ mmmm\ dd\,\ yyyy"/>
    <numFmt numFmtId="179" formatCode="0.0000%"/>
  </numFmts>
  <fonts count="16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4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24"/>
      </bottom>
    </border>
    <border>
      <left>
        <color indexed="63"/>
      </left>
      <right>
        <color indexed="63"/>
      </right>
      <top style="thin"/>
      <bottom>
        <color indexed="24"/>
      </bottom>
    </border>
    <border>
      <left>
        <color indexed="63"/>
      </left>
      <right style="thin"/>
      <top style="thin"/>
      <bottom>
        <color indexed="24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2" fontId="0" fillId="0" borderId="1" xfId="0" applyNumberFormat="1" applyFont="1" applyBorder="1" applyAlignment="1">
      <alignment horizontal="center"/>
    </xf>
    <xf numFmtId="41" fontId="0" fillId="0" borderId="1" xfId="0" applyNumberFormat="1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20" fontId="9" fillId="0" borderId="0" xfId="0" applyNumberFormat="1" applyFont="1" applyAlignment="1" quotePrefix="1">
      <alignment horizontal="center" vertical="center"/>
    </xf>
    <xf numFmtId="165" fontId="0" fillId="0" borderId="1" xfId="15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7" fontId="9" fillId="0" borderId="8" xfId="0" applyNumberFormat="1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/>
    </xf>
    <xf numFmtId="170" fontId="9" fillId="0" borderId="9" xfId="0" applyNumberFormat="1" applyFont="1" applyBorder="1" applyAlignment="1">
      <alignment/>
    </xf>
    <xf numFmtId="7" fontId="9" fillId="2" borderId="3" xfId="17" applyNumberFormat="1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7" fontId="7" fillId="3" borderId="13" xfId="15" applyNumberFormat="1" applyFont="1" applyFill="1" applyBorder="1" applyAlignment="1">
      <alignment/>
    </xf>
    <xf numFmtId="0" fontId="9" fillId="3" borderId="14" xfId="0" applyFont="1" applyFill="1" applyBorder="1" applyAlignment="1">
      <alignment/>
    </xf>
    <xf numFmtId="0" fontId="9" fillId="3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7" fontId="9" fillId="0" borderId="0" xfId="15" applyNumberFormat="1" applyFont="1" applyBorder="1" applyAlignment="1">
      <alignment/>
    </xf>
    <xf numFmtId="167" fontId="9" fillId="0" borderId="0" xfId="15" applyNumberFormat="1" applyFont="1" applyAlignment="1">
      <alignment/>
    </xf>
    <xf numFmtId="0" fontId="9" fillId="2" borderId="14" xfId="0" applyFont="1" applyFill="1" applyBorder="1" applyAlignment="1">
      <alignment/>
    </xf>
    <xf numFmtId="0" fontId="9" fillId="2" borderId="15" xfId="0" applyFont="1" applyFill="1" applyBorder="1" applyAlignment="1">
      <alignment/>
    </xf>
    <xf numFmtId="0" fontId="9" fillId="2" borderId="1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43" fontId="9" fillId="0" borderId="9" xfId="15" applyNumberFormat="1" applyFont="1" applyBorder="1" applyAlignment="1">
      <alignment horizontal="center"/>
    </xf>
    <xf numFmtId="43" fontId="0" fillId="0" borderId="1" xfId="15" applyFont="1" applyBorder="1" applyAlignment="1">
      <alignment horizontal="center"/>
    </xf>
    <xf numFmtId="43" fontId="7" fillId="3" borderId="16" xfId="15" applyNumberFormat="1" applyFont="1" applyFill="1" applyBorder="1" applyAlignment="1">
      <alignment/>
    </xf>
    <xf numFmtId="43" fontId="9" fillId="0" borderId="9" xfId="0" applyNumberFormat="1" applyFont="1" applyBorder="1" applyAlignment="1">
      <alignment horizontal="center"/>
    </xf>
    <xf numFmtId="43" fontId="9" fillId="0" borderId="3" xfId="0" applyNumberFormat="1" applyFont="1" applyBorder="1" applyAlignment="1">
      <alignment/>
    </xf>
    <xf numFmtId="39" fontId="9" fillId="0" borderId="8" xfId="0" applyNumberFormat="1" applyFont="1" applyBorder="1" applyAlignment="1">
      <alignment/>
    </xf>
    <xf numFmtId="39" fontId="9" fillId="0" borderId="9" xfId="0" applyNumberFormat="1" applyFont="1" applyBorder="1" applyAlignment="1">
      <alignment/>
    </xf>
    <xf numFmtId="7" fontId="9" fillId="0" borderId="9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9" fontId="0" fillId="0" borderId="1" xfId="15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21" applyFont="1" applyAlignment="1">
      <alignment horizontal="center"/>
      <protection/>
    </xf>
    <xf numFmtId="0" fontId="11" fillId="0" borderId="0" xfId="21">
      <alignment/>
      <protection/>
    </xf>
    <xf numFmtId="0" fontId="12" fillId="0" borderId="1" xfId="21" applyFont="1" applyBorder="1" applyAlignment="1" applyProtection="1">
      <alignment horizontal="left"/>
      <protection hidden="1"/>
    </xf>
    <xf numFmtId="0" fontId="12" fillId="0" borderId="0" xfId="21" applyFont="1" applyFill="1" applyBorder="1" applyAlignment="1">
      <alignment horizontal="left"/>
      <protection/>
    </xf>
    <xf numFmtId="0" fontId="12" fillId="0" borderId="1" xfId="21" applyFont="1" applyBorder="1" applyProtection="1">
      <alignment/>
      <protection hidden="1"/>
    </xf>
    <xf numFmtId="15" fontId="11" fillId="0" borderId="0" xfId="21" applyNumberFormat="1" applyFill="1" applyBorder="1" applyAlignment="1">
      <alignment horizontal="left"/>
      <protection/>
    </xf>
    <xf numFmtId="0" fontId="12" fillId="0" borderId="0" xfId="21" applyFont="1">
      <alignment/>
      <protection/>
    </xf>
    <xf numFmtId="0" fontId="11" fillId="0" borderId="0" xfId="21" applyFill="1" applyBorder="1" applyAlignment="1">
      <alignment horizontal="center"/>
      <protection/>
    </xf>
    <xf numFmtId="0" fontId="12" fillId="0" borderId="0" xfId="21" applyFont="1" applyBorder="1" applyAlignment="1" applyProtection="1">
      <alignment horizontal="left"/>
      <protection hidden="1"/>
    </xf>
    <xf numFmtId="15" fontId="12" fillId="0" borderId="0" xfId="21" applyNumberFormat="1" applyFont="1" applyFill="1" applyBorder="1" applyAlignment="1">
      <alignment horizontal="center"/>
      <protection/>
    </xf>
    <xf numFmtId="0" fontId="12" fillId="0" borderId="17" xfId="21" applyFont="1" applyFill="1" applyBorder="1" applyAlignment="1" applyProtection="1">
      <alignment horizontal="center"/>
      <protection hidden="1"/>
    </xf>
    <xf numFmtId="0" fontId="12" fillId="0" borderId="18" xfId="21" applyFont="1" applyBorder="1">
      <alignment/>
      <protection/>
    </xf>
    <xf numFmtId="0" fontId="12" fillId="0" borderId="0" xfId="21" applyFont="1" applyBorder="1" applyAlignment="1">
      <alignment horizontal="center"/>
      <protection/>
    </xf>
    <xf numFmtId="0" fontId="11" fillId="0" borderId="0" xfId="21" applyBorder="1" applyAlignment="1">
      <alignment horizontal="center"/>
      <protection/>
    </xf>
    <xf numFmtId="0" fontId="11" fillId="0" borderId="18" xfId="21" applyBorder="1">
      <alignment/>
      <protection/>
    </xf>
    <xf numFmtId="0" fontId="11" fillId="0" borderId="0" xfId="21" applyAlignment="1">
      <alignment horizontal="center"/>
      <protection/>
    </xf>
    <xf numFmtId="6" fontId="11" fillId="0" borderId="0" xfId="21" applyNumberFormat="1" applyBorder="1">
      <alignment/>
      <protection/>
    </xf>
    <xf numFmtId="6" fontId="11" fillId="0" borderId="0" xfId="21" applyNumberFormat="1" applyBorder="1" applyProtection="1">
      <alignment/>
      <protection hidden="1"/>
    </xf>
    <xf numFmtId="6" fontId="11" fillId="0" borderId="0" xfId="21" applyNumberFormat="1">
      <alignment/>
      <protection/>
    </xf>
    <xf numFmtId="0" fontId="12" fillId="0" borderId="0" xfId="21" applyFont="1" applyFill="1">
      <alignment/>
      <protection/>
    </xf>
    <xf numFmtId="6" fontId="12" fillId="0" borderId="0" xfId="21" applyNumberFormat="1" applyFont="1" applyBorder="1">
      <alignment/>
      <protection/>
    </xf>
    <xf numFmtId="15" fontId="11" fillId="0" borderId="1" xfId="21" applyNumberFormat="1" applyFill="1" applyBorder="1" applyAlignment="1">
      <alignment horizontal="center"/>
      <protection/>
    </xf>
    <xf numFmtId="0" fontId="11" fillId="0" borderId="1" xfId="21" applyBorder="1" applyAlignment="1">
      <alignment horizontal="center"/>
      <protection/>
    </xf>
    <xf numFmtId="0" fontId="11" fillId="0" borderId="1" xfId="21" applyFill="1" applyBorder="1" applyProtection="1">
      <alignment/>
      <protection locked="0"/>
    </xf>
    <xf numFmtId="0" fontId="11" fillId="0" borderId="19" xfId="21" applyFill="1" applyBorder="1" applyAlignment="1" applyProtection="1">
      <alignment horizontal="right"/>
      <protection locked="0"/>
    </xf>
    <xf numFmtId="6" fontId="11" fillId="0" borderId="1" xfId="17" applyNumberFormat="1" applyFill="1" applyBorder="1" applyAlignment="1" applyProtection="1">
      <alignment/>
      <protection locked="0"/>
    </xf>
    <xf numFmtId="0" fontId="11" fillId="0" borderId="1" xfId="21" applyFill="1" applyBorder="1" applyAlignment="1" applyProtection="1">
      <alignment horizontal="right"/>
      <protection locked="0"/>
    </xf>
    <xf numFmtId="0" fontId="11" fillId="0" borderId="0" xfId="21" applyFill="1">
      <alignment/>
      <protection/>
    </xf>
    <xf numFmtId="6" fontId="11" fillId="0" borderId="0" xfId="21" applyNumberFormat="1" applyProtection="1">
      <alignment/>
      <protection hidden="1"/>
    </xf>
    <xf numFmtId="0" fontId="12" fillId="0" borderId="0" xfId="21" applyFont="1" applyFill="1" applyBorder="1">
      <alignment/>
      <protection/>
    </xf>
    <xf numFmtId="0" fontId="11" fillId="0" borderId="0" xfId="21" applyFill="1" applyBorder="1">
      <alignment/>
      <protection/>
    </xf>
    <xf numFmtId="6" fontId="11" fillId="0" borderId="0" xfId="21" applyNumberFormat="1" applyFill="1" applyBorder="1">
      <alignment/>
      <protection/>
    </xf>
    <xf numFmtId="9" fontId="11" fillId="0" borderId="0" xfId="22" applyFill="1" applyBorder="1" applyAlignment="1">
      <alignment horizontal="center"/>
    </xf>
    <xf numFmtId="6" fontId="12" fillId="0" borderId="1" xfId="21" applyNumberFormat="1" applyFont="1" applyBorder="1">
      <alignment/>
      <protection/>
    </xf>
    <xf numFmtId="6" fontId="12" fillId="0" borderId="0" xfId="21" applyNumberFormat="1" applyFont="1">
      <alignment/>
      <protection/>
    </xf>
    <xf numFmtId="0" fontId="11" fillId="0" borderId="0" xfId="21" applyAlignment="1" applyProtection="1">
      <alignment horizontal="center"/>
      <protection hidden="1"/>
    </xf>
    <xf numFmtId="0" fontId="11" fillId="0" borderId="1" xfId="21" applyFill="1" applyBorder="1" applyProtection="1">
      <alignment/>
      <protection hidden="1"/>
    </xf>
    <xf numFmtId="6" fontId="11" fillId="0" borderId="0" xfId="17" applyNumberFormat="1" applyFill="1" applyBorder="1" applyAlignment="1" applyProtection="1">
      <alignment horizontal="right"/>
      <protection hidden="1"/>
    </xf>
    <xf numFmtId="6" fontId="12" fillId="0" borderId="0" xfId="21" applyNumberFormat="1" applyFont="1" applyFill="1" applyProtection="1">
      <alignment/>
      <protection hidden="1"/>
    </xf>
    <xf numFmtId="6" fontId="11" fillId="0" borderId="0" xfId="21" applyNumberFormat="1" applyFill="1">
      <alignment/>
      <protection/>
    </xf>
    <xf numFmtId="6" fontId="11" fillId="4" borderId="1" xfId="21" applyNumberFormat="1" applyFill="1" applyBorder="1" applyAlignment="1">
      <alignment horizontal="center"/>
      <protection/>
    </xf>
    <xf numFmtId="6" fontId="11" fillId="4" borderId="1" xfId="21" applyNumberFormat="1" applyFill="1" applyBorder="1" applyProtection="1">
      <alignment/>
      <protection hidden="1"/>
    </xf>
    <xf numFmtId="0" fontId="13" fillId="0" borderId="0" xfId="21" applyFont="1" applyAlignment="1">
      <alignment horizontal="center"/>
      <protection/>
    </xf>
    <xf numFmtId="15" fontId="11" fillId="0" borderId="1" xfId="21" applyNumberFormat="1" applyFont="1" applyFill="1" applyBorder="1" applyAlignment="1">
      <alignment horizontal="center"/>
      <protection/>
    </xf>
    <xf numFmtId="0" fontId="12" fillId="0" borderId="1" xfId="21" applyFont="1" applyBorder="1" applyAlignment="1" applyProtection="1">
      <alignment horizontal="left"/>
      <protection/>
    </xf>
    <xf numFmtId="0" fontId="12" fillId="0" borderId="1" xfId="21" applyFont="1" applyBorder="1" applyProtection="1">
      <alignment/>
      <protection/>
    </xf>
    <xf numFmtId="0" fontId="12" fillId="0" borderId="0" xfId="21" applyFont="1" applyBorder="1" applyProtection="1">
      <alignment/>
      <protection/>
    </xf>
    <xf numFmtId="0" fontId="12" fillId="0" borderId="0" xfId="21" applyFont="1" applyProtection="1">
      <alignment/>
      <protection/>
    </xf>
    <xf numFmtId="0" fontId="12" fillId="0" borderId="0" xfId="21" applyFont="1" applyBorder="1" applyAlignment="1" applyProtection="1">
      <alignment horizontal="left"/>
      <protection/>
    </xf>
    <xf numFmtId="0" fontId="11" fillId="0" borderId="0" xfId="21" applyBorder="1" applyProtection="1">
      <alignment/>
      <protection/>
    </xf>
    <xf numFmtId="0" fontId="12" fillId="0" borderId="0" xfId="21" applyFont="1" applyAlignment="1" applyProtection="1">
      <alignment horizontal="left"/>
      <protection/>
    </xf>
    <xf numFmtId="0" fontId="12" fillId="0" borderId="0" xfId="21" applyFont="1" applyAlignment="1" applyProtection="1">
      <alignment horizontal="center"/>
      <protection/>
    </xf>
    <xf numFmtId="0" fontId="11" fillId="0" borderId="0" xfId="21" applyProtection="1">
      <alignment/>
      <protection/>
    </xf>
    <xf numFmtId="0" fontId="12" fillId="0" borderId="0" xfId="21" applyFont="1" applyBorder="1" applyAlignment="1" applyProtection="1">
      <alignment horizontal="center"/>
      <protection/>
    </xf>
    <xf numFmtId="0" fontId="12" fillId="0" borderId="0" xfId="21" applyFont="1" applyFill="1" applyBorder="1" applyProtection="1">
      <alignment/>
      <protection/>
    </xf>
    <xf numFmtId="0" fontId="11" fillId="0" borderId="0" xfId="21" applyFill="1" applyBorder="1" applyProtection="1">
      <alignment/>
      <protection/>
    </xf>
    <xf numFmtId="0" fontId="11" fillId="0" borderId="1" xfId="21" applyBorder="1" applyProtection="1">
      <alignment/>
      <protection/>
    </xf>
    <xf numFmtId="0" fontId="11" fillId="0" borderId="0" xfId="21" applyBorder="1" applyAlignment="1" applyProtection="1">
      <alignment horizontal="center"/>
      <protection/>
    </xf>
    <xf numFmtId="0" fontId="11" fillId="0" borderId="0" xfId="21" applyFill="1" applyBorder="1" applyAlignment="1" applyProtection="1">
      <alignment horizontal="center"/>
      <protection/>
    </xf>
    <xf numFmtId="44" fontId="12" fillId="0" borderId="0" xfId="21" applyNumberFormat="1" applyFont="1" applyProtection="1">
      <alignment/>
      <protection/>
    </xf>
    <xf numFmtId="44" fontId="11" fillId="0" borderId="0" xfId="21" applyNumberFormat="1" applyFill="1" applyBorder="1" applyAlignment="1" applyProtection="1">
      <alignment horizontal="center"/>
      <protection/>
    </xf>
    <xf numFmtId="44" fontId="11" fillId="0" borderId="0" xfId="17" applyBorder="1" applyAlignment="1" applyProtection="1">
      <alignment/>
      <protection/>
    </xf>
    <xf numFmtId="0" fontId="11" fillId="0" borderId="0" xfId="21" applyAlignment="1" applyProtection="1">
      <alignment horizontal="center"/>
      <protection/>
    </xf>
    <xf numFmtId="0" fontId="12" fillId="0" borderId="0" xfId="21" applyFont="1" applyFill="1" applyBorder="1" applyAlignment="1" applyProtection="1">
      <alignment horizontal="center"/>
      <protection/>
    </xf>
    <xf numFmtId="6" fontId="12" fillId="0" borderId="0" xfId="21" applyNumberFormat="1" applyFont="1" applyBorder="1" applyProtection="1">
      <alignment/>
      <protection/>
    </xf>
    <xf numFmtId="6" fontId="11" fillId="0" borderId="0" xfId="21" applyNumberFormat="1" applyBorder="1" applyProtection="1">
      <alignment/>
      <protection/>
    </xf>
    <xf numFmtId="6" fontId="11" fillId="0" borderId="0" xfId="21" applyNumberFormat="1" applyProtection="1">
      <alignment/>
      <protection/>
    </xf>
    <xf numFmtId="6" fontId="12" fillId="0" borderId="17" xfId="21" applyNumberFormat="1" applyFont="1" applyBorder="1" applyProtection="1">
      <alignment/>
      <protection/>
    </xf>
    <xf numFmtId="0" fontId="11" fillId="0" borderId="18" xfId="21" applyBorder="1" applyProtection="1">
      <alignment/>
      <protection/>
    </xf>
    <xf numFmtId="6" fontId="11" fillId="0" borderId="0" xfId="21" applyNumberFormat="1" applyFill="1" applyBorder="1" applyProtection="1">
      <alignment/>
      <protection/>
    </xf>
    <xf numFmtId="44" fontId="12" fillId="0" borderId="18" xfId="21" applyNumberFormat="1" applyFont="1" applyBorder="1" applyProtection="1">
      <alignment/>
      <protection/>
    </xf>
    <xf numFmtId="6" fontId="12" fillId="0" borderId="1" xfId="21" applyNumberFormat="1" applyFont="1" applyFill="1" applyBorder="1" applyProtection="1">
      <alignment/>
      <protection/>
    </xf>
    <xf numFmtId="6" fontId="12" fillId="0" borderId="1" xfId="21" applyNumberFormat="1" applyFont="1" applyBorder="1" applyProtection="1">
      <alignment/>
      <protection/>
    </xf>
    <xf numFmtId="6" fontId="12" fillId="0" borderId="1" xfId="21" applyNumberFormat="1" applyFont="1" applyFill="1" applyBorder="1" applyProtection="1">
      <alignment/>
      <protection locked="0"/>
    </xf>
    <xf numFmtId="44" fontId="12" fillId="0" borderId="0" xfId="21" applyNumberFormat="1" applyFont="1" applyBorder="1" applyProtection="1">
      <alignment/>
      <protection/>
    </xf>
    <xf numFmtId="0" fontId="12" fillId="5" borderId="20" xfId="21" applyFont="1" applyFill="1" applyBorder="1" applyProtection="1">
      <alignment/>
      <protection/>
    </xf>
    <xf numFmtId="0" fontId="11" fillId="5" borderId="20" xfId="21" applyFill="1" applyBorder="1" applyProtection="1">
      <alignment/>
      <protection/>
    </xf>
    <xf numFmtId="6" fontId="12" fillId="5" borderId="17" xfId="21" applyNumberFormat="1" applyFont="1" applyFill="1" applyBorder="1" applyProtection="1">
      <alignment/>
      <protection/>
    </xf>
    <xf numFmtId="0" fontId="12" fillId="0" borderId="20" xfId="21" applyFont="1" applyFill="1" applyBorder="1" applyProtection="1">
      <alignment/>
      <protection hidden="1"/>
    </xf>
    <xf numFmtId="6" fontId="12" fillId="0" borderId="17" xfId="21" applyNumberFormat="1" applyFont="1" applyFill="1" applyBorder="1" applyProtection="1">
      <alignment/>
      <protection/>
    </xf>
    <xf numFmtId="0" fontId="11" fillId="5" borderId="1" xfId="21" applyFill="1" applyBorder="1">
      <alignment/>
      <protection/>
    </xf>
    <xf numFmtId="6" fontId="11" fillId="5" borderId="1" xfId="21" applyNumberFormat="1" applyFill="1" applyBorder="1">
      <alignment/>
      <protection/>
    </xf>
    <xf numFmtId="0" fontId="11" fillId="0" borderId="21" xfId="21" applyFont="1" applyBorder="1" applyProtection="1">
      <alignment/>
      <protection hidden="1"/>
    </xf>
    <xf numFmtId="0" fontId="11" fillId="0" borderId="1" xfId="21" applyFont="1" applyBorder="1" applyProtection="1">
      <alignment/>
      <protection hidden="1"/>
    </xf>
    <xf numFmtId="0" fontId="11" fillId="0" borderId="1" xfId="21" applyFont="1" applyBorder="1" applyAlignment="1" applyProtection="1">
      <alignment horizontal="left"/>
      <protection hidden="1"/>
    </xf>
    <xf numFmtId="0" fontId="11" fillId="5" borderId="1" xfId="21" applyFill="1" applyBorder="1" applyProtection="1">
      <alignment/>
      <protection/>
    </xf>
    <xf numFmtId="6" fontId="11" fillId="5" borderId="1" xfId="17" applyNumberFormat="1" applyFill="1" applyBorder="1" applyAlignment="1" applyProtection="1">
      <alignment/>
      <protection/>
    </xf>
    <xf numFmtId="167" fontId="11" fillId="5" borderId="22" xfId="15" applyNumberFormat="1" applyFill="1" applyBorder="1" applyAlignment="1" applyProtection="1">
      <alignment horizontal="center"/>
      <protection/>
    </xf>
    <xf numFmtId="0" fontId="12" fillId="5" borderId="1" xfId="21" applyFont="1" applyFill="1" applyBorder="1" applyAlignment="1" applyProtection="1">
      <alignment horizontal="center"/>
      <protection/>
    </xf>
    <xf numFmtId="9" fontId="11" fillId="5" borderId="1" xfId="22" applyFill="1" applyBorder="1" applyAlignment="1" applyProtection="1">
      <alignment horizontal="center"/>
      <protection/>
    </xf>
    <xf numFmtId="0" fontId="12" fillId="5" borderId="1" xfId="21" applyFont="1" applyFill="1" applyBorder="1" applyProtection="1">
      <alignment/>
      <protection/>
    </xf>
    <xf numFmtId="6" fontId="12" fillId="5" borderId="1" xfId="21" applyNumberFormat="1" applyFont="1" applyFill="1" applyBorder="1" applyProtection="1">
      <alignment/>
      <protection/>
    </xf>
    <xf numFmtId="6" fontId="11" fillId="5" borderId="1" xfId="21" applyNumberFormat="1" applyFill="1" applyBorder="1" applyProtection="1">
      <alignment/>
      <protection/>
    </xf>
    <xf numFmtId="0" fontId="11" fillId="0" borderId="1" xfId="21" applyFont="1" applyFill="1" applyBorder="1" applyProtection="1">
      <alignment/>
      <protection locked="0"/>
    </xf>
    <xf numFmtId="44" fontId="11" fillId="0" borderId="1" xfId="17" applyFill="1" applyBorder="1" applyAlignment="1" applyProtection="1">
      <alignment horizontal="right"/>
      <protection locked="0"/>
    </xf>
    <xf numFmtId="0" fontId="11" fillId="5" borderId="19" xfId="21" applyFill="1" applyBorder="1" applyAlignment="1">
      <alignment horizontal="center"/>
      <protection/>
    </xf>
    <xf numFmtId="44" fontId="11" fillId="5" borderId="1" xfId="17" applyFill="1" applyBorder="1" applyAlignment="1">
      <alignment/>
    </xf>
    <xf numFmtId="6" fontId="12" fillId="0" borderId="1" xfId="21" applyNumberFormat="1" applyFont="1" applyFill="1" applyBorder="1">
      <alignment/>
      <protection/>
    </xf>
    <xf numFmtId="0" fontId="11" fillId="0" borderId="0" xfId="21" applyFill="1" applyAlignment="1" applyProtection="1">
      <alignment horizontal="center"/>
      <protection/>
    </xf>
    <xf numFmtId="6" fontId="11" fillId="0" borderId="0" xfId="17" applyNumberFormat="1" applyFill="1" applyBorder="1" applyAlignment="1" applyProtection="1">
      <alignment horizontal="center"/>
      <protection/>
    </xf>
    <xf numFmtId="6" fontId="11" fillId="0" borderId="0" xfId="17" applyNumberFormat="1" applyFont="1" applyFill="1" applyBorder="1" applyAlignment="1" applyProtection="1">
      <alignment horizontal="right"/>
      <protection/>
    </xf>
    <xf numFmtId="0" fontId="11" fillId="0" borderId="0" xfId="21" applyFill="1" applyProtection="1">
      <alignment/>
      <protection/>
    </xf>
    <xf numFmtId="6" fontId="11" fillId="0" borderId="0" xfId="17" applyNumberFormat="1" applyFill="1" applyBorder="1" applyAlignment="1" applyProtection="1">
      <alignment/>
      <protection/>
    </xf>
    <xf numFmtId="0" fontId="12" fillId="0" borderId="0" xfId="21" applyFont="1" applyFill="1" applyAlignment="1" applyProtection="1">
      <alignment horizontal="left"/>
      <protection/>
    </xf>
    <xf numFmtId="6" fontId="11" fillId="0" borderId="0" xfId="21" applyNumberFormat="1" applyFill="1" applyAlignment="1" applyProtection="1">
      <alignment horizontal="center"/>
      <protection/>
    </xf>
    <xf numFmtId="6" fontId="12" fillId="0" borderId="0" xfId="21" applyNumberFormat="1" applyFont="1" applyProtection="1">
      <alignment/>
      <protection/>
    </xf>
    <xf numFmtId="0" fontId="12" fillId="0" borderId="0" xfId="21" applyFont="1" applyAlignment="1" applyProtection="1">
      <alignment horizontal="left" wrapText="1"/>
      <protection/>
    </xf>
    <xf numFmtId="44" fontId="12" fillId="0" borderId="0" xfId="21" applyNumberFormat="1" applyFont="1" applyAlignment="1" applyProtection="1">
      <alignment horizontal="center"/>
      <protection/>
    </xf>
    <xf numFmtId="6" fontId="11" fillId="4" borderId="1" xfId="21" applyNumberFormat="1" applyFill="1" applyBorder="1" applyAlignment="1" applyProtection="1">
      <alignment horizontal="center"/>
      <protection/>
    </xf>
    <xf numFmtId="6" fontId="11" fillId="4" borderId="1" xfId="21" applyNumberFormat="1" applyFill="1" applyBorder="1" applyProtection="1">
      <alignment/>
      <protection/>
    </xf>
    <xf numFmtId="0" fontId="11" fillId="0" borderId="1" xfId="21" applyFont="1" applyFill="1" applyBorder="1" applyAlignment="1" applyProtection="1">
      <alignment horizontal="left"/>
      <protection locked="0"/>
    </xf>
    <xf numFmtId="6" fontId="11" fillId="0" borderId="1" xfId="17" applyNumberFormat="1" applyFont="1" applyBorder="1" applyAlignment="1" applyProtection="1">
      <alignment/>
      <protection locked="0"/>
    </xf>
    <xf numFmtId="6" fontId="11" fillId="0" borderId="0" xfId="21" applyNumberFormat="1" applyAlignment="1" applyProtection="1">
      <alignment horizontal="center"/>
      <protection/>
    </xf>
    <xf numFmtId="6" fontId="12" fillId="0" borderId="0" xfId="21" applyNumberFormat="1" applyFont="1" applyFill="1" applyProtection="1">
      <alignment/>
      <protection/>
    </xf>
    <xf numFmtId="6" fontId="11" fillId="4" borderId="1" xfId="21" applyNumberFormat="1" applyFill="1" applyBorder="1" applyAlignment="1" applyProtection="1">
      <alignment horizontal="right"/>
      <protection/>
    </xf>
    <xf numFmtId="6" fontId="11" fillId="0" borderId="0" xfId="21" applyNumberFormat="1" applyFill="1" applyBorder="1" applyAlignment="1" applyProtection="1">
      <alignment horizontal="center"/>
      <protection/>
    </xf>
    <xf numFmtId="0" fontId="11" fillId="0" borderId="0" xfId="21" applyFont="1" applyFill="1" applyBorder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 horizontal="left"/>
      <protection locked="0"/>
    </xf>
    <xf numFmtId="171" fontId="1" fillId="0" borderId="19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41" fontId="0" fillId="0" borderId="1" xfId="0" applyNumberFormat="1" applyFont="1" applyFill="1" applyBorder="1" applyAlignment="1" applyProtection="1">
      <alignment horizontal="center"/>
      <protection locked="0"/>
    </xf>
    <xf numFmtId="167" fontId="7" fillId="0" borderId="23" xfId="15" applyNumberFormat="1" applyFont="1" applyFill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>
      <alignment horizontal="center"/>
    </xf>
    <xf numFmtId="43" fontId="9" fillId="0" borderId="25" xfId="15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7" fontId="9" fillId="0" borderId="26" xfId="0" applyNumberFormat="1" applyFont="1" applyBorder="1" applyAlignment="1">
      <alignment/>
    </xf>
    <xf numFmtId="7" fontId="9" fillId="0" borderId="25" xfId="0" applyNumberFormat="1" applyFont="1" applyBorder="1" applyAlignment="1">
      <alignment/>
    </xf>
    <xf numFmtId="0" fontId="9" fillId="0" borderId="27" xfId="0" applyFont="1" applyBorder="1" applyAlignment="1">
      <alignment horizontal="center"/>
    </xf>
    <xf numFmtId="7" fontId="9" fillId="0" borderId="28" xfId="0" applyNumberFormat="1" applyFont="1" applyBorder="1" applyAlignment="1">
      <alignment/>
    </xf>
    <xf numFmtId="7" fontId="9" fillId="0" borderId="27" xfId="0" applyNumberFormat="1" applyFont="1" applyBorder="1" applyAlignment="1">
      <alignment/>
    </xf>
    <xf numFmtId="39" fontId="9" fillId="0" borderId="26" xfId="0" applyNumberFormat="1" applyFont="1" applyBorder="1" applyAlignment="1">
      <alignment/>
    </xf>
    <xf numFmtId="39" fontId="9" fillId="0" borderId="25" xfId="0" applyNumberFormat="1" applyFont="1" applyBorder="1" applyAlignment="1">
      <alignment/>
    </xf>
    <xf numFmtId="39" fontId="9" fillId="0" borderId="27" xfId="0" applyNumberFormat="1" applyFont="1" applyBorder="1" applyAlignment="1">
      <alignment/>
    </xf>
    <xf numFmtId="170" fontId="9" fillId="0" borderId="29" xfId="0" applyNumberFormat="1" applyFont="1" applyBorder="1" applyAlignment="1">
      <alignment/>
    </xf>
    <xf numFmtId="6" fontId="12" fillId="0" borderId="1" xfId="17" applyNumberFormat="1" applyFont="1" applyFill="1" applyBorder="1" applyAlignment="1" applyProtection="1">
      <alignment horizontal="right"/>
      <protection hidden="1"/>
    </xf>
    <xf numFmtId="6" fontId="12" fillId="0" borderId="1" xfId="17" applyNumberFormat="1" applyFont="1" applyFill="1" applyBorder="1" applyAlignment="1" applyProtection="1">
      <alignment horizontal="right"/>
      <protection/>
    </xf>
    <xf numFmtId="0" fontId="12" fillId="0" borderId="0" xfId="21" applyFont="1" applyBorder="1" applyProtection="1">
      <alignment/>
      <protection hidden="1"/>
    </xf>
    <xf numFmtId="0" fontId="12" fillId="0" borderId="1" xfId="21" applyFont="1" applyFill="1" applyBorder="1" applyAlignment="1">
      <alignment horizontal="left"/>
      <protection/>
    </xf>
    <xf numFmtId="6" fontId="12" fillId="0" borderId="1" xfId="17" applyNumberFormat="1" applyFont="1" applyFill="1" applyBorder="1" applyAlignment="1" applyProtection="1">
      <alignment/>
      <protection locked="0"/>
    </xf>
    <xf numFmtId="6" fontId="11" fillId="0" borderId="1" xfId="17" applyNumberFormat="1" applyFill="1" applyBorder="1" applyAlignment="1" applyProtection="1">
      <alignment horizontal="right"/>
      <protection locked="0"/>
    </xf>
    <xf numFmtId="6" fontId="11" fillId="0" borderId="1" xfId="17" applyNumberFormat="1" applyFont="1" applyFill="1" applyBorder="1" applyAlignment="1" applyProtection="1">
      <alignment/>
      <protection locked="0"/>
    </xf>
    <xf numFmtId="0" fontId="13" fillId="0" borderId="0" xfId="21" applyFont="1" applyAlignment="1" applyProtection="1">
      <alignment horizontal="right"/>
      <protection/>
    </xf>
    <xf numFmtId="6" fontId="12" fillId="0" borderId="0" xfId="21" applyNumberFormat="1" applyFont="1" applyFill="1" applyBorder="1" applyProtection="1">
      <alignment/>
      <protection/>
    </xf>
    <xf numFmtId="0" fontId="0" fillId="0" borderId="0" xfId="0" applyAlignment="1" quotePrefix="1">
      <alignment/>
    </xf>
    <xf numFmtId="176" fontId="12" fillId="0" borderId="1" xfId="22" applyNumberFormat="1" applyFont="1" applyFill="1" applyBorder="1" applyAlignment="1" applyProtection="1">
      <alignment horizontal="center"/>
      <protection locked="0"/>
    </xf>
    <xf numFmtId="176" fontId="12" fillId="0" borderId="1" xfId="21" applyNumberFormat="1" applyFont="1" applyFill="1" applyBorder="1" applyAlignment="1" applyProtection="1">
      <alignment horizontal="center"/>
      <protection locked="0"/>
    </xf>
    <xf numFmtId="0" fontId="12" fillId="0" borderId="0" xfId="21" applyFont="1" applyAlignment="1" applyProtection="1">
      <alignment horizontal="right"/>
      <protection/>
    </xf>
    <xf numFmtId="0" fontId="11" fillId="0" borderId="0" xfId="21" applyProtection="1">
      <alignment/>
      <protection locked="0"/>
    </xf>
    <xf numFmtId="0" fontId="11" fillId="0" borderId="0" xfId="21" applyFont="1" applyAlignment="1" applyProtection="1" quotePrefix="1">
      <alignment horizontal="right"/>
      <protection/>
    </xf>
    <xf numFmtId="0" fontId="12" fillId="0" borderId="0" xfId="2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1" fillId="0" borderId="1" xfId="21" applyFont="1" applyBorder="1" applyProtection="1">
      <alignment/>
      <protection/>
    </xf>
    <xf numFmtId="0" fontId="11" fillId="0" borderId="1" xfId="21" applyFont="1" applyBorder="1">
      <alignment/>
      <protection/>
    </xf>
    <xf numFmtId="0" fontId="11" fillId="0" borderId="1" xfId="21" applyFont="1" applyBorder="1" applyAlignment="1">
      <alignment horizontal="center"/>
      <protection/>
    </xf>
    <xf numFmtId="177" fontId="11" fillId="0" borderId="1" xfId="21" applyNumberFormat="1" applyFont="1" applyFill="1" applyBorder="1" applyProtection="1">
      <alignment/>
      <protection/>
    </xf>
    <xf numFmtId="6" fontId="11" fillId="0" borderId="1" xfId="17" applyNumberFormat="1" applyFont="1" applyFill="1" applyBorder="1" applyAlignment="1" applyProtection="1">
      <alignment/>
      <protection/>
    </xf>
    <xf numFmtId="176" fontId="11" fillId="0" borderId="1" xfId="22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21" applyBorder="1">
      <alignment/>
      <protection/>
    </xf>
    <xf numFmtId="6" fontId="12" fillId="0" borderId="0" xfId="21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1" fillId="0" borderId="1" xfId="21" applyFont="1" applyFill="1" applyBorder="1" applyProtection="1">
      <alignment/>
      <protection/>
    </xf>
    <xf numFmtId="0" fontId="11" fillId="0" borderId="1" xfId="21" applyFont="1" applyFill="1" applyBorder="1" applyProtection="1">
      <alignment/>
      <protection hidden="1"/>
    </xf>
    <xf numFmtId="0" fontId="12" fillId="0" borderId="0" xfId="21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6" fontId="11" fillId="0" borderId="1" xfId="17" applyNumberFormat="1" applyFont="1" applyFill="1" applyBorder="1" applyAlignment="1" applyProtection="1">
      <alignment horizontal="right"/>
      <protection locked="0"/>
    </xf>
    <xf numFmtId="0" fontId="9" fillId="2" borderId="24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43" fontId="9" fillId="0" borderId="28" xfId="15" applyNumberFormat="1" applyFont="1" applyBorder="1" applyAlignment="1">
      <alignment horizontal="center"/>
    </xf>
    <xf numFmtId="0" fontId="9" fillId="0" borderId="24" xfId="0" applyFont="1" applyFill="1" applyBorder="1" applyAlignment="1" applyProtection="1">
      <alignment/>
      <protection locked="0"/>
    </xf>
    <xf numFmtId="0" fontId="7" fillId="3" borderId="30" xfId="0" applyFont="1" applyFill="1" applyBorder="1" applyAlignment="1">
      <alignment/>
    </xf>
    <xf numFmtId="0" fontId="7" fillId="3" borderId="31" xfId="0" applyFont="1" applyFill="1" applyBorder="1" applyAlignment="1">
      <alignment/>
    </xf>
    <xf numFmtId="0" fontId="9" fillId="0" borderId="32" xfId="0" applyFont="1" applyBorder="1" applyAlignment="1">
      <alignment/>
    </xf>
    <xf numFmtId="173" fontId="7" fillId="0" borderId="33" xfId="17" applyNumberFormat="1" applyFont="1" applyFill="1" applyBorder="1" applyAlignment="1">
      <alignment/>
    </xf>
    <xf numFmtId="7" fontId="9" fillId="0" borderId="3" xfId="0" applyNumberFormat="1" applyFont="1" applyBorder="1" applyAlignment="1">
      <alignment/>
    </xf>
    <xf numFmtId="12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/>
    </xf>
    <xf numFmtId="49" fontId="0" fillId="0" borderId="34" xfId="0" applyNumberFormat="1" applyFont="1" applyFill="1" applyBorder="1" applyAlignment="1" applyProtection="1">
      <alignment horizontal="left"/>
      <protection locked="0"/>
    </xf>
    <xf numFmtId="6" fontId="11" fillId="0" borderId="1" xfId="21" applyNumberFormat="1" applyFill="1" applyBorder="1" applyProtection="1">
      <alignment/>
      <protection locked="0"/>
    </xf>
    <xf numFmtId="6" fontId="11" fillId="0" borderId="1" xfId="21" applyNumberFormat="1" applyBorder="1" applyProtection="1">
      <alignment/>
      <protection locked="0"/>
    </xf>
    <xf numFmtId="0" fontId="10" fillId="0" borderId="3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right"/>
      <protection/>
    </xf>
    <xf numFmtId="0" fontId="7" fillId="0" borderId="36" xfId="0" applyNumberFormat="1" applyFont="1" applyBorder="1" applyAlignment="1" applyProtection="1">
      <alignment horizontal="right"/>
      <protection/>
    </xf>
    <xf numFmtId="0" fontId="7" fillId="0" borderId="36" xfId="0" applyNumberFormat="1" applyFont="1" applyBorder="1" applyAlignment="1" applyProtection="1">
      <alignment/>
      <protection/>
    </xf>
    <xf numFmtId="41" fontId="7" fillId="0" borderId="1" xfId="0" applyNumberFormat="1" applyFont="1" applyBorder="1" applyAlignment="1" applyProtection="1">
      <alignment/>
      <protection/>
    </xf>
    <xf numFmtId="172" fontId="7" fillId="0" borderId="1" xfId="0" applyNumberFormat="1" applyFont="1" applyBorder="1" applyAlignment="1" applyProtection="1">
      <alignment/>
      <protection/>
    </xf>
    <xf numFmtId="0" fontId="7" fillId="0" borderId="1" xfId="0" applyNumberFormat="1" applyFont="1" applyBorder="1" applyAlignment="1" applyProtection="1">
      <alignment/>
      <protection/>
    </xf>
    <xf numFmtId="0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" xfId="0" applyNumberFormat="1" applyFont="1" applyBorder="1" applyAlignment="1" applyProtection="1">
      <alignment horizontal="center" vertical="center"/>
      <protection/>
    </xf>
    <xf numFmtId="0" fontId="7" fillId="0" borderId="19" xfId="0" applyNumberFormat="1" applyFont="1" applyBorder="1" applyAlignment="1" applyProtection="1">
      <alignment horizontal="center" vertical="center" wrapText="1"/>
      <protection/>
    </xf>
    <xf numFmtId="0" fontId="7" fillId="0" borderId="1" xfId="0" applyNumberFormat="1" applyFont="1" applyBorder="1" applyAlignment="1" applyProtection="1">
      <alignment horizontal="center" vertical="center" wrapText="1"/>
      <protection/>
    </xf>
    <xf numFmtId="6" fontId="12" fillId="0" borderId="1" xfId="21" applyNumberFormat="1" applyFont="1" applyFill="1" applyBorder="1" applyAlignment="1" applyProtection="1">
      <alignment horizontal="right"/>
      <protection/>
    </xf>
    <xf numFmtId="175" fontId="7" fillId="0" borderId="1" xfId="0" applyNumberFormat="1" applyFont="1" applyFill="1" applyBorder="1" applyAlignment="1" applyProtection="1">
      <alignment horizontal="center"/>
      <protection/>
    </xf>
    <xf numFmtId="175" fontId="11" fillId="0" borderId="17" xfId="21" applyNumberFormat="1" applyFont="1" applyBorder="1" applyAlignment="1" applyProtection="1">
      <alignment horizontal="right"/>
      <protection locked="0"/>
    </xf>
    <xf numFmtId="175" fontId="11" fillId="0" borderId="19" xfId="21" applyNumberFormat="1" applyBorder="1" applyAlignment="1" applyProtection="1">
      <alignment horizontal="right"/>
      <protection locked="0"/>
    </xf>
    <xf numFmtId="2" fontId="11" fillId="0" borderId="22" xfId="15" applyNumberFormat="1" applyBorder="1" applyAlignment="1" applyProtection="1">
      <alignment horizontal="right"/>
      <protection locked="0"/>
    </xf>
    <xf numFmtId="0" fontId="12" fillId="0" borderId="0" xfId="21" applyFont="1" applyFill="1" applyBorder="1" applyProtection="1">
      <alignment/>
      <protection hidden="1"/>
    </xf>
    <xf numFmtId="167" fontId="11" fillId="0" borderId="22" xfId="15" applyNumberFormat="1" applyBorder="1" applyAlignment="1" applyProtection="1">
      <alignment horizontal="right"/>
      <protection locked="0"/>
    </xf>
    <xf numFmtId="0" fontId="11" fillId="0" borderId="1" xfId="21" applyFont="1" applyFill="1" applyBorder="1" applyProtection="1">
      <alignment/>
      <protection/>
    </xf>
    <xf numFmtId="0" fontId="11" fillId="0" borderId="1" xfId="21" applyFont="1" applyFill="1" applyBorder="1" applyAlignment="1" applyProtection="1">
      <alignment horizontal="left"/>
      <protection/>
    </xf>
    <xf numFmtId="0" fontId="11" fillId="0" borderId="1" xfId="21" applyFill="1" applyBorder="1" applyProtection="1">
      <alignment/>
      <protection/>
    </xf>
    <xf numFmtId="0" fontId="11" fillId="0" borderId="30" xfId="21" applyFill="1" applyBorder="1" applyProtection="1">
      <alignment/>
      <protection/>
    </xf>
    <xf numFmtId="0" fontId="11" fillId="0" borderId="30" xfId="21" applyBorder="1" applyProtection="1">
      <alignment/>
      <protection/>
    </xf>
    <xf numFmtId="0" fontId="11" fillId="0" borderId="1" xfId="21" applyFont="1" applyBorder="1" applyAlignment="1" applyProtection="1">
      <alignment horizontal="left" wrapText="1"/>
      <protection/>
    </xf>
    <xf numFmtId="6" fontId="11" fillId="0" borderId="1" xfId="17" applyNumberFormat="1" applyBorder="1" applyAlignment="1" applyProtection="1">
      <alignment/>
      <protection/>
    </xf>
    <xf numFmtId="6" fontId="11" fillId="0" borderId="1" xfId="17" applyNumberFormat="1" applyBorder="1" applyAlignment="1" applyProtection="1">
      <alignment horizontal="right"/>
      <protection/>
    </xf>
    <xf numFmtId="37" fontId="7" fillId="3" borderId="11" xfId="0" applyNumberFormat="1" applyFont="1" applyFill="1" applyBorder="1" applyAlignment="1" applyProtection="1">
      <alignment/>
      <protection/>
    </xf>
    <xf numFmtId="167" fontId="7" fillId="3" borderId="11" xfId="15" applyNumberFormat="1" applyFont="1" applyFill="1" applyBorder="1" applyAlignment="1" applyProtection="1">
      <alignment/>
      <protection/>
    </xf>
    <xf numFmtId="0" fontId="7" fillId="3" borderId="11" xfId="0" applyFont="1" applyFill="1" applyBorder="1" applyAlignment="1" applyProtection="1">
      <alignment/>
      <protection/>
    </xf>
    <xf numFmtId="0" fontId="9" fillId="3" borderId="2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9" fillId="3" borderId="4" xfId="0" applyFont="1" applyFill="1" applyBorder="1" applyAlignment="1" applyProtection="1">
      <alignment/>
      <protection/>
    </xf>
    <xf numFmtId="167" fontId="7" fillId="3" borderId="0" xfId="15" applyNumberFormat="1" applyFont="1" applyFill="1" applyBorder="1" applyAlignment="1" applyProtection="1">
      <alignment horizontal="left"/>
      <protection/>
    </xf>
    <xf numFmtId="167" fontId="7" fillId="3" borderId="0" xfId="15" applyNumberFormat="1" applyFont="1" applyFill="1" applyBorder="1" applyAlignment="1" applyProtection="1">
      <alignment horizontal="left"/>
      <protection/>
    </xf>
    <xf numFmtId="167" fontId="7" fillId="3" borderId="0" xfId="15" applyNumberFormat="1" applyFont="1" applyFill="1" applyBorder="1" applyAlignment="1" applyProtection="1">
      <alignment/>
      <protection/>
    </xf>
    <xf numFmtId="166" fontId="7" fillId="3" borderId="0" xfId="15" applyNumberFormat="1" applyFont="1" applyFill="1" applyBorder="1" applyAlignment="1" applyProtection="1">
      <alignment/>
      <protection/>
    </xf>
    <xf numFmtId="0" fontId="9" fillId="3" borderId="15" xfId="0" applyFont="1" applyFill="1" applyBorder="1" applyAlignment="1" applyProtection="1">
      <alignment/>
      <protection/>
    </xf>
    <xf numFmtId="0" fontId="9" fillId="3" borderId="15" xfId="0" applyFont="1" applyFill="1" applyBorder="1" applyAlignment="1" applyProtection="1">
      <alignment/>
      <protection/>
    </xf>
    <xf numFmtId="0" fontId="9" fillId="3" borderId="6" xfId="0" applyFont="1" applyFill="1" applyBorder="1" applyAlignment="1" applyProtection="1">
      <alignment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7" fontId="7" fillId="0" borderId="11" xfId="0" applyNumberFormat="1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167" fontId="9" fillId="0" borderId="0" xfId="15" applyNumberFormat="1" applyFont="1" applyBorder="1" applyAlignment="1" applyProtection="1">
      <alignment/>
      <protection/>
    </xf>
    <xf numFmtId="167" fontId="9" fillId="0" borderId="40" xfId="15" applyNumberFormat="1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167" fontId="9" fillId="0" borderId="41" xfId="15" applyNumberFormat="1" applyFont="1" applyBorder="1" applyAlignment="1" applyProtection="1">
      <alignment/>
      <protection/>
    </xf>
    <xf numFmtId="167" fontId="9" fillId="0" borderId="42" xfId="15" applyNumberFormat="1" applyFont="1" applyBorder="1" applyAlignment="1" applyProtection="1">
      <alignment/>
      <protection/>
    </xf>
    <xf numFmtId="0" fontId="9" fillId="0" borderId="43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4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167" fontId="9" fillId="0" borderId="0" xfId="15" applyNumberFormat="1" applyFont="1" applyBorder="1" applyAlignment="1" applyProtection="1">
      <alignment/>
      <protection/>
    </xf>
    <xf numFmtId="167" fontId="9" fillId="0" borderId="4" xfId="15" applyNumberFormat="1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167" fontId="9" fillId="0" borderId="41" xfId="15" applyNumberFormat="1" applyFont="1" applyBorder="1" applyAlignment="1" applyProtection="1">
      <alignment/>
      <protection/>
    </xf>
    <xf numFmtId="167" fontId="9" fillId="0" borderId="45" xfId="15" applyNumberFormat="1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6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1" fillId="0" borderId="0" xfId="21" applyAlignment="1" applyProtection="1">
      <alignment horizontal="center"/>
      <protection locked="0"/>
    </xf>
    <xf numFmtId="44" fontId="11" fillId="5" borderId="1" xfId="17" applyFill="1" applyBorder="1" applyAlignment="1" applyProtection="1">
      <alignment/>
      <protection/>
    </xf>
    <xf numFmtId="0" fontId="14" fillId="0" borderId="0" xfId="21" applyFont="1" applyProtection="1">
      <alignment/>
      <protection locked="0"/>
    </xf>
    <xf numFmtId="0" fontId="14" fillId="0" borderId="1" xfId="21" applyFont="1" applyFill="1" applyBorder="1" applyProtection="1">
      <alignment/>
      <protection locked="0"/>
    </xf>
    <xf numFmtId="6" fontId="11" fillId="0" borderId="0" xfId="21" applyNumberFormat="1" applyProtection="1">
      <alignment/>
      <protection locked="0"/>
    </xf>
    <xf numFmtId="0" fontId="11" fillId="0" borderId="0" xfId="21" applyFont="1" applyBorder="1" applyAlignment="1" applyProtection="1">
      <alignment horizontal="center"/>
      <protection/>
    </xf>
    <xf numFmtId="6" fontId="11" fillId="6" borderId="1" xfId="17" applyNumberFormat="1" applyFill="1" applyBorder="1" applyAlignment="1" applyProtection="1">
      <alignment horizontal="center"/>
      <protection/>
    </xf>
    <xf numFmtId="6" fontId="11" fillId="6" borderId="17" xfId="17" applyNumberFormat="1" applyFill="1" applyBorder="1" applyAlignment="1" applyProtection="1">
      <alignment/>
      <protection/>
    </xf>
    <xf numFmtId="6" fontId="11" fillId="5" borderId="1" xfId="17" applyNumberFormat="1" applyFill="1" applyBorder="1" applyAlignment="1" applyProtection="1">
      <alignment horizontal="center"/>
      <protection/>
    </xf>
    <xf numFmtId="6" fontId="11" fillId="5" borderId="17" xfId="17" applyNumberFormat="1" applyFill="1" applyBorder="1" applyAlignment="1" applyProtection="1">
      <alignment/>
      <protection/>
    </xf>
    <xf numFmtId="6" fontId="12" fillId="0" borderId="0" xfId="17" applyNumberFormat="1" applyFont="1" applyFill="1" applyBorder="1" applyAlignment="1" applyProtection="1">
      <alignment horizontal="center"/>
      <protection/>
    </xf>
    <xf numFmtId="6" fontId="11" fillId="0" borderId="0" xfId="17" applyNumberFormat="1" applyBorder="1" applyAlignment="1" applyProtection="1">
      <alignment/>
      <protection/>
    </xf>
    <xf numFmtId="0" fontId="11" fillId="0" borderId="0" xfId="21" applyFill="1" applyProtection="1">
      <alignment/>
      <protection locked="0"/>
    </xf>
    <xf numFmtId="6" fontId="11" fillId="0" borderId="0" xfId="21" applyNumberFormat="1" applyFill="1" applyProtection="1">
      <alignment/>
      <protection locked="0"/>
    </xf>
    <xf numFmtId="179" fontId="0" fillId="0" borderId="1" xfId="22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1" fillId="0" borderId="1" xfId="21" applyFont="1" applyFill="1" applyBorder="1" applyProtection="1">
      <alignment/>
      <protection locked="0"/>
    </xf>
    <xf numFmtId="0" fontId="14" fillId="0" borderId="1" xfId="21" applyFont="1" applyFill="1" applyBorder="1" applyProtection="1">
      <alignment/>
      <protection locked="0"/>
    </xf>
    <xf numFmtId="49" fontId="11" fillId="0" borderId="1" xfId="21" applyNumberFormat="1" applyFont="1" applyFill="1" applyBorder="1" applyAlignment="1" applyProtection="1">
      <alignment horizontal="left"/>
      <protection locked="0"/>
    </xf>
    <xf numFmtId="49" fontId="11" fillId="0" borderId="1" xfId="21" applyNumberFormat="1" applyFill="1" applyBorder="1" applyAlignment="1" applyProtection="1">
      <alignment horizontal="left"/>
      <protection locked="0"/>
    </xf>
    <xf numFmtId="0" fontId="12" fillId="0" borderId="0" xfId="21" applyFont="1" applyAlignment="1" applyProtection="1">
      <alignment horizontal="center"/>
      <protection/>
    </xf>
    <xf numFmtId="0" fontId="11" fillId="0" borderId="28" xfId="2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9" fillId="0" borderId="46" xfId="0" applyFont="1" applyFill="1" applyBorder="1" applyAlignment="1" applyProtection="1">
      <alignment/>
      <protection/>
    </xf>
    <xf numFmtId="0" fontId="9" fillId="0" borderId="24" xfId="0" applyFont="1" applyFill="1" applyBorder="1" applyAlignment="1" applyProtection="1">
      <alignment/>
      <protection/>
    </xf>
    <xf numFmtId="0" fontId="9" fillId="0" borderId="24" xfId="0" applyFont="1" applyBorder="1" applyAlignment="1">
      <alignment/>
    </xf>
    <xf numFmtId="0" fontId="9" fillId="0" borderId="24" xfId="0" applyFont="1" applyFill="1" applyBorder="1" applyAlignment="1" applyProtection="1">
      <alignment/>
      <protection locked="0"/>
    </xf>
    <xf numFmtId="0" fontId="11" fillId="0" borderId="0" xfId="2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6" fontId="11" fillId="0" borderId="17" xfId="21" applyNumberFormat="1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6" fontId="11" fillId="0" borderId="47" xfId="21" applyNumberFormat="1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6" fontId="12" fillId="0" borderId="48" xfId="21" applyNumberFormat="1" applyFont="1" applyBorder="1" applyAlignment="1" applyProtection="1">
      <alignment/>
      <protection/>
    </xf>
    <xf numFmtId="0" fontId="0" fillId="0" borderId="49" xfId="0" applyBorder="1" applyAlignment="1">
      <alignment/>
    </xf>
    <xf numFmtId="175" fontId="11" fillId="0" borderId="17" xfId="21" applyNumberFormat="1" applyBorder="1" applyAlignment="1" applyProtection="1">
      <alignment/>
      <protection locked="0"/>
    </xf>
    <xf numFmtId="175" fontId="11" fillId="0" borderId="19" xfId="21" applyNumberFormat="1" applyBorder="1" applyAlignment="1" applyProtection="1">
      <alignment/>
      <protection locked="0"/>
    </xf>
    <xf numFmtId="0" fontId="12" fillId="0" borderId="17" xfId="21" applyFont="1" applyBorder="1" applyAlignment="1">
      <alignment/>
      <protection/>
    </xf>
    <xf numFmtId="0" fontId="12" fillId="0" borderId="19" xfId="21" applyFont="1" applyBorder="1" applyAlignment="1">
      <alignment/>
      <protection/>
    </xf>
    <xf numFmtId="0" fontId="11" fillId="0" borderId="1" xfId="21" applyFont="1" applyFill="1" applyBorder="1" applyAlignment="1" applyProtection="1">
      <alignment horizontal="left"/>
      <protection locked="0"/>
    </xf>
    <xf numFmtId="0" fontId="11" fillId="0" borderId="1" xfId="21" applyFill="1" applyBorder="1" applyAlignment="1" applyProtection="1">
      <alignment horizontal="left"/>
      <protection locked="0"/>
    </xf>
    <xf numFmtId="49" fontId="11" fillId="0" borderId="17" xfId="21" applyNumberFormat="1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right"/>
      <protection locked="0"/>
    </xf>
    <xf numFmtId="0" fontId="11" fillId="0" borderId="17" xfId="2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12" fillId="0" borderId="17" xfId="21" applyNumberFormat="1" applyFont="1" applyBorder="1" applyAlignment="1" applyProtection="1">
      <alignment horizontal="right"/>
      <protection/>
    </xf>
    <xf numFmtId="0" fontId="12" fillId="0" borderId="28" xfId="21" applyFont="1" applyBorder="1" applyAlignment="1" applyProtection="1">
      <alignment horizontal="right"/>
      <protection/>
    </xf>
    <xf numFmtId="0" fontId="12" fillId="0" borderId="19" xfId="21" applyFont="1" applyBorder="1" applyAlignment="1" applyProtection="1">
      <alignment horizontal="right"/>
      <protection/>
    </xf>
    <xf numFmtId="0" fontId="12" fillId="0" borderId="17" xfId="21" applyFont="1" applyBorder="1" applyAlignment="1" applyProtection="1">
      <alignment horizontal="right"/>
      <protection/>
    </xf>
    <xf numFmtId="0" fontId="12" fillId="0" borderId="0" xfId="21" applyFont="1" applyAlignment="1" applyProtection="1">
      <alignment horizontal="right"/>
      <protection/>
    </xf>
    <xf numFmtId="49" fontId="12" fillId="0" borderId="0" xfId="21" applyNumberFormat="1" applyFont="1" applyAlignment="1" applyProtection="1">
      <alignment horizontal="right"/>
      <protection/>
    </xf>
    <xf numFmtId="0" fontId="7" fillId="0" borderId="12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7" fillId="0" borderId="35" xfId="0" applyNumberFormat="1" applyFont="1" applyBorder="1" applyAlignment="1" applyProtection="1">
      <alignment horizontal="center"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7" fillId="0" borderId="13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8" fillId="0" borderId="47" xfId="0" applyNumberFormat="1" applyFont="1" applyBorder="1" applyAlignment="1" applyProtection="1">
      <alignment horizontal="center"/>
      <protection/>
    </xf>
    <xf numFmtId="0" fontId="8" fillId="0" borderId="50" xfId="0" applyNumberFormat="1" applyFont="1" applyBorder="1" applyAlignment="1" applyProtection="1">
      <alignment horizontal="center"/>
      <protection/>
    </xf>
    <xf numFmtId="0" fontId="8" fillId="0" borderId="22" xfId="0" applyNumberFormat="1" applyFont="1" applyBorder="1" applyAlignment="1" applyProtection="1">
      <alignment horizontal="center"/>
      <protection/>
    </xf>
    <xf numFmtId="0" fontId="4" fillId="0" borderId="3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3" borderId="35" xfId="0" applyNumberFormat="1" applyFont="1" applyFill="1" applyBorder="1" applyAlignment="1" applyProtection="1">
      <alignment horizontal="center"/>
      <protection/>
    </xf>
    <xf numFmtId="0" fontId="1" fillId="3" borderId="12" xfId="0" applyNumberFormat="1" applyFont="1" applyFill="1" applyBorder="1" applyAlignment="1" applyProtection="1">
      <alignment horizontal="center"/>
      <protection/>
    </xf>
    <xf numFmtId="0" fontId="1" fillId="3" borderId="13" xfId="0" applyNumberFormat="1" applyFont="1" applyFill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1" fillId="0" borderId="54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0" fillId="0" borderId="28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4" fillId="0" borderId="30" xfId="0" applyNumberFormat="1" applyFont="1" applyBorder="1" applyAlignment="1" applyProtection="1">
      <alignment horizontal="center" shrinkToFit="1"/>
      <protection/>
    </xf>
    <xf numFmtId="0" fontId="4" fillId="0" borderId="0" xfId="0" applyNumberFormat="1" applyFont="1" applyBorder="1" applyAlignment="1" applyProtection="1">
      <alignment horizontal="center" shrinkToFit="1"/>
      <protection/>
    </xf>
    <xf numFmtId="0" fontId="4" fillId="0" borderId="16" xfId="0" applyNumberFormat="1" applyFont="1" applyBorder="1" applyAlignment="1" applyProtection="1">
      <alignment horizontal="center" shrinkToFit="1"/>
      <protection/>
    </xf>
    <xf numFmtId="49" fontId="1" fillId="0" borderId="17" xfId="0" applyNumberFormat="1" applyFont="1" applyFill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7" xfId="0" applyFont="1" applyFill="1" applyBorder="1" applyAlignment="1" applyProtection="1">
      <alignment horizontal="center"/>
      <protection/>
    </xf>
    <xf numFmtId="0" fontId="6" fillId="3" borderId="58" xfId="0" applyFont="1" applyFill="1" applyBorder="1" applyAlignment="1" applyProtection="1">
      <alignment horizontal="center"/>
      <protection/>
    </xf>
    <xf numFmtId="0" fontId="6" fillId="3" borderId="32" xfId="0" applyFont="1" applyFill="1" applyBorder="1" applyAlignment="1" applyProtection="1">
      <alignment horizontal="center"/>
      <protection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3" borderId="47" xfId="0" applyFont="1" applyFill="1" applyBorder="1" applyAlignment="1">
      <alignment horizontal="center"/>
    </xf>
    <xf numFmtId="0" fontId="7" fillId="3" borderId="50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16" fontId="9" fillId="0" borderId="24" xfId="0" applyNumberFormat="1" applyFont="1" applyBorder="1" applyAlignment="1">
      <alignment horizontal="left"/>
    </xf>
    <xf numFmtId="16" fontId="9" fillId="0" borderId="0" xfId="0" applyNumberFormat="1" applyFont="1" applyBorder="1" applyAlignment="1">
      <alignment horizontal="left"/>
    </xf>
    <xf numFmtId="16" fontId="9" fillId="0" borderId="4" xfId="0" applyNumberFormat="1" applyFont="1" applyBorder="1" applyAlignment="1">
      <alignment horizontal="left"/>
    </xf>
    <xf numFmtId="0" fontId="9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sic Budget Forms Training (2)" xfId="21"/>
    <cellStyle name="Percent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workbookViewId="0" topLeftCell="A1">
      <pane ySplit="13" topLeftCell="BM14" activePane="bottomLeft" state="frozen"/>
      <selection pane="topLeft" activeCell="I1" sqref="I1"/>
      <selection pane="bottomLeft" activeCell="H9" sqref="H9"/>
    </sheetView>
  </sheetViews>
  <sheetFormatPr defaultColWidth="9.00390625" defaultRowHeight="15.75"/>
  <cols>
    <col min="1" max="1" width="24.875" style="56" customWidth="1"/>
    <col min="2" max="2" width="10.625" style="70" bestFit="1" customWidth="1"/>
    <col min="3" max="3" width="8.125" style="56" customWidth="1"/>
    <col min="4" max="4" width="4.125" style="56" bestFit="1" customWidth="1"/>
    <col min="5" max="5" width="17.25390625" style="56" customWidth="1"/>
    <col min="6" max="6" width="8.00390625" style="56" customWidth="1"/>
    <col min="7" max="7" width="5.125" style="56" customWidth="1"/>
    <col min="8" max="8" width="7.875" style="56" customWidth="1"/>
    <col min="9" max="9" width="7.50390625" style="56" customWidth="1"/>
    <col min="10" max="16384" width="8.00390625" style="56" customWidth="1"/>
  </cols>
  <sheetData>
    <row r="1" spans="1:10" ht="12.75">
      <c r="A1" s="55"/>
      <c r="B1" s="55"/>
      <c r="C1" s="55"/>
      <c r="D1" s="55"/>
      <c r="E1" s="55"/>
      <c r="F1" s="55"/>
      <c r="G1" s="97"/>
      <c r="H1" s="55"/>
      <c r="I1" s="55"/>
      <c r="J1" s="55"/>
    </row>
    <row r="2" spans="1:5" ht="12.75">
      <c r="A2" s="99" t="s">
        <v>556</v>
      </c>
      <c r="B2" s="357"/>
      <c r="C2" s="358"/>
      <c r="D2" s="358"/>
      <c r="E2" s="58"/>
    </row>
    <row r="3" spans="1:9" ht="13.5" customHeight="1">
      <c r="A3" s="99" t="s">
        <v>557</v>
      </c>
      <c r="B3" s="357"/>
      <c r="C3" s="358"/>
      <c r="D3" s="358"/>
      <c r="E3" s="58"/>
      <c r="F3" s="355" t="s">
        <v>558</v>
      </c>
      <c r="G3" s="356"/>
      <c r="H3" s="359"/>
      <c r="I3" s="360"/>
    </row>
    <row r="4" spans="1:9" ht="12.75">
      <c r="A4" s="99" t="s">
        <v>559</v>
      </c>
      <c r="B4" s="357"/>
      <c r="C4" s="358"/>
      <c r="D4" s="358"/>
      <c r="E4" s="58"/>
      <c r="F4" s="355" t="s">
        <v>474</v>
      </c>
      <c r="G4" s="356"/>
      <c r="H4" s="257"/>
      <c r="I4" s="258"/>
    </row>
    <row r="5" spans="1:9" ht="12.75">
      <c r="A5" s="99" t="s">
        <v>561</v>
      </c>
      <c r="B5" s="334"/>
      <c r="C5" s="335"/>
      <c r="D5" s="335"/>
      <c r="E5" s="58"/>
      <c r="F5" s="355" t="s">
        <v>560</v>
      </c>
      <c r="G5" s="356"/>
      <c r="H5" s="353"/>
      <c r="I5" s="354"/>
    </row>
    <row r="6" spans="1:4" ht="12.75">
      <c r="A6" s="100" t="s">
        <v>562</v>
      </c>
      <c r="B6" s="334"/>
      <c r="C6" s="335"/>
      <c r="D6" s="335"/>
    </row>
    <row r="7" spans="1:4" ht="12.75">
      <c r="A7" s="101"/>
      <c r="B7" s="60"/>
      <c r="C7" s="60"/>
      <c r="D7" s="60"/>
    </row>
    <row r="8" spans="1:4" ht="12.75">
      <c r="A8" s="101"/>
      <c r="B8" s="60"/>
      <c r="C8" s="60"/>
      <c r="D8" s="60"/>
    </row>
    <row r="9" spans="1:5" ht="12.75">
      <c r="A9" s="102"/>
      <c r="B9" s="62"/>
      <c r="D9" s="63"/>
      <c r="E9" s="63"/>
    </row>
    <row r="10" spans="1:2" ht="12.75">
      <c r="A10" s="102"/>
      <c r="B10" s="62"/>
    </row>
    <row r="11" spans="1:2" ht="12.75">
      <c r="A11" s="102"/>
      <c r="B11" s="62"/>
    </row>
    <row r="12" spans="1:2" ht="12.75">
      <c r="A12" s="102"/>
      <c r="B12" s="62"/>
    </row>
    <row r="13" spans="1:10" ht="12.75">
      <c r="A13" s="102"/>
      <c r="B13" s="64"/>
      <c r="D13" s="133"/>
      <c r="E13" s="65" t="s">
        <v>482</v>
      </c>
      <c r="F13" s="66"/>
      <c r="G13" s="61"/>
      <c r="H13" s="61"/>
      <c r="I13" s="61"/>
      <c r="J13" s="61"/>
    </row>
    <row r="14" spans="1:10" ht="12.75">
      <c r="A14" s="103" t="str">
        <f>'PERSONNEL-BENEFITS'!A1</f>
        <v>A. PERSONNEL/BENEFITS*</v>
      </c>
      <c r="B14" s="108"/>
      <c r="C14" s="107"/>
      <c r="D14" s="130"/>
      <c r="E14" s="122">
        <f>+'PERSONNEL-BENEFITS'!G96</f>
        <v>0</v>
      </c>
      <c r="F14" s="66"/>
      <c r="G14" s="61"/>
      <c r="H14" s="61"/>
      <c r="I14" s="61"/>
      <c r="J14" s="61"/>
    </row>
    <row r="15" spans="1:6" ht="12.75">
      <c r="A15" s="104"/>
      <c r="B15" s="112"/>
      <c r="C15" s="107"/>
      <c r="D15" s="123"/>
      <c r="E15" s="124"/>
      <c r="F15" s="69"/>
    </row>
    <row r="16" spans="1:6" ht="12.75">
      <c r="A16" s="105" t="str">
        <f>'OPERATING EXPENSE'!A1</f>
        <v>B.  OPERATING EXPENSES*</v>
      </c>
      <c r="B16" s="112"/>
      <c r="C16" s="102"/>
      <c r="D16" s="130"/>
      <c r="E16" s="134">
        <f>+'OPERATING EXPENSE'!D51</f>
        <v>0</v>
      </c>
      <c r="F16" s="69"/>
    </row>
    <row r="17" spans="1:6" ht="12.75">
      <c r="A17" s="106"/>
      <c r="B17" s="113"/>
      <c r="C17" s="114"/>
      <c r="D17" s="125"/>
      <c r="E17" s="119"/>
      <c r="F17" s="69"/>
    </row>
    <row r="18" spans="1:6" ht="12.75">
      <c r="A18" s="105" t="str">
        <f>'FIXED ASSETS'!A1</f>
        <v>C.  FIXED ASSETS/INTEREST &amp; DEPRECIATION*</v>
      </c>
      <c r="B18" s="115"/>
      <c r="C18" s="116"/>
      <c r="D18" s="130"/>
      <c r="E18" s="122">
        <f>+'FIXED ASSETS'!D45</f>
        <v>0</v>
      </c>
      <c r="F18" s="69"/>
    </row>
    <row r="19" spans="1:6" ht="12.75">
      <c r="A19" s="106"/>
      <c r="B19" s="117"/>
      <c r="C19" s="114"/>
      <c r="D19" s="125"/>
      <c r="E19" s="119"/>
      <c r="F19" s="69"/>
    </row>
    <row r="20" spans="1:10" ht="12.75">
      <c r="A20" s="106" t="s">
        <v>482</v>
      </c>
      <c r="B20" s="118"/>
      <c r="C20" s="119" t="s">
        <v>555</v>
      </c>
      <c r="D20" s="130"/>
      <c r="E20" s="122">
        <f>+E14+E16+E18</f>
        <v>0</v>
      </c>
      <c r="F20" s="69"/>
      <c r="G20" s="61"/>
      <c r="H20" s="61"/>
      <c r="I20" s="61"/>
      <c r="J20" s="61"/>
    </row>
    <row r="21" spans="1:6" ht="12.75">
      <c r="A21" s="106"/>
      <c r="B21" s="112"/>
      <c r="C21" s="120"/>
      <c r="D21" s="123"/>
      <c r="E21" s="120"/>
      <c r="F21" s="69"/>
    </row>
    <row r="22" spans="1:6" ht="12.75">
      <c r="A22" s="107"/>
      <c r="B22" s="117"/>
      <c r="C22" s="121"/>
      <c r="D22" s="123"/>
      <c r="E22" s="120"/>
      <c r="F22" s="69"/>
    </row>
    <row r="23" spans="1:10" ht="12.75">
      <c r="A23" s="102" t="s">
        <v>705</v>
      </c>
      <c r="B23" s="200"/>
      <c r="D23" s="130"/>
      <c r="E23" s="126">
        <f>ROUND(E20*B23,0)</f>
        <v>0</v>
      </c>
      <c r="F23" s="69"/>
      <c r="G23" s="74"/>
      <c r="H23" s="74"/>
      <c r="I23" s="74"/>
      <c r="J23" s="61"/>
    </row>
    <row r="24" spans="1:6" ht="12.75">
      <c r="A24" s="104"/>
      <c r="B24" s="68"/>
      <c r="C24" s="71"/>
      <c r="D24" s="123"/>
      <c r="E24" s="120"/>
      <c r="F24" s="69"/>
    </row>
    <row r="25" spans="1:10" ht="12.75">
      <c r="A25" s="108" t="s">
        <v>482</v>
      </c>
      <c r="B25" s="67"/>
      <c r="C25" s="75"/>
      <c r="D25" s="130"/>
      <c r="E25" s="122">
        <f>E20+E23</f>
        <v>0</v>
      </c>
      <c r="F25" s="69"/>
      <c r="G25" s="61"/>
      <c r="H25" s="61"/>
      <c r="I25" s="61"/>
      <c r="J25" s="61"/>
    </row>
    <row r="26" spans="1:6" ht="12.75">
      <c r="A26" s="104"/>
      <c r="B26" s="68"/>
      <c r="C26" s="71"/>
      <c r="D26" s="123"/>
      <c r="E26" s="120"/>
      <c r="F26" s="69"/>
    </row>
    <row r="27" spans="1:6" ht="12.75">
      <c r="A27" s="104"/>
      <c r="B27" s="68"/>
      <c r="C27" s="71"/>
      <c r="D27" s="123"/>
      <c r="E27" s="120"/>
      <c r="F27" s="69"/>
    </row>
    <row r="28" spans="1:10" ht="12.75">
      <c r="A28" s="109" t="s">
        <v>706</v>
      </c>
      <c r="B28" s="201"/>
      <c r="D28" s="130"/>
      <c r="E28" s="127">
        <f>E25*$B28</f>
        <v>0</v>
      </c>
      <c r="F28" s="69"/>
      <c r="G28" s="61"/>
      <c r="H28" s="61"/>
      <c r="I28" s="61"/>
      <c r="J28" s="61"/>
    </row>
    <row r="29" spans="1:6" ht="12.75">
      <c r="A29" s="104"/>
      <c r="B29" s="112"/>
      <c r="C29" s="120"/>
      <c r="D29" s="123"/>
      <c r="E29" s="120"/>
      <c r="F29" s="69"/>
    </row>
    <row r="30" spans="1:10" ht="12.75">
      <c r="A30" s="108" t="s">
        <v>482</v>
      </c>
      <c r="B30" s="108"/>
      <c r="C30" s="119"/>
      <c r="D30" s="130"/>
      <c r="E30" s="122">
        <f>E25+E28</f>
        <v>0</v>
      </c>
      <c r="F30" s="69"/>
      <c r="G30" s="61"/>
      <c r="H30" s="61"/>
      <c r="I30" s="61"/>
      <c r="J30" s="61"/>
    </row>
    <row r="31" spans="1:6" ht="12.75">
      <c r="A31" s="104"/>
      <c r="B31" s="112"/>
      <c r="C31" s="104"/>
      <c r="D31" s="123"/>
      <c r="E31" s="120"/>
      <c r="F31" s="69"/>
    </row>
    <row r="32" spans="1:6" ht="12.75">
      <c r="A32" s="104"/>
      <c r="B32" s="112"/>
      <c r="C32" s="104"/>
      <c r="D32" s="123"/>
      <c r="E32" s="120"/>
      <c r="F32" s="69"/>
    </row>
    <row r="33" spans="1:6" ht="12.75">
      <c r="A33" s="101" t="s">
        <v>744</v>
      </c>
      <c r="B33" s="112"/>
      <c r="C33" s="104"/>
      <c r="D33" s="130"/>
      <c r="E33" s="122">
        <f>+F58</f>
        <v>0</v>
      </c>
      <c r="F33" s="69"/>
    </row>
    <row r="34" spans="1:6" ht="12.75">
      <c r="A34" s="110"/>
      <c r="B34" s="113"/>
      <c r="C34" s="107"/>
      <c r="D34" s="131"/>
      <c r="E34" s="132"/>
      <c r="F34" s="69"/>
    </row>
    <row r="35" spans="1:6" ht="12.75">
      <c r="A35" s="110"/>
      <c r="B35" s="113"/>
      <c r="C35" s="107"/>
      <c r="D35" s="131"/>
      <c r="E35" s="132"/>
      <c r="F35" s="69"/>
    </row>
    <row r="36" spans="1:6" ht="12.75">
      <c r="A36" s="104"/>
      <c r="B36" s="112"/>
      <c r="C36" s="120"/>
      <c r="D36" s="123"/>
      <c r="E36" s="120"/>
      <c r="F36" s="69"/>
    </row>
    <row r="37" spans="1:6" ht="12.75">
      <c r="A37" s="102" t="s">
        <v>707</v>
      </c>
      <c r="B37" s="117"/>
      <c r="C37" s="119"/>
      <c r="D37" s="131"/>
      <c r="E37" s="127">
        <f>E30-E33</f>
        <v>0</v>
      </c>
      <c r="F37" s="69"/>
    </row>
    <row r="38" spans="1:5" ht="12.75">
      <c r="A38" s="107"/>
      <c r="B38" s="117"/>
      <c r="C38" s="107"/>
      <c r="D38" s="107"/>
      <c r="E38" s="129"/>
    </row>
    <row r="39" spans="1:5" ht="12.75">
      <c r="A39" s="102" t="s">
        <v>563</v>
      </c>
      <c r="B39" s="117"/>
      <c r="C39" s="107"/>
      <c r="D39" s="107"/>
      <c r="E39" s="107"/>
    </row>
    <row r="40" spans="1:5" ht="12.75">
      <c r="A40" s="102"/>
      <c r="B40" s="117"/>
      <c r="C40" s="107"/>
      <c r="D40" s="107"/>
      <c r="E40" s="107"/>
    </row>
    <row r="41" spans="1:5" ht="12.75">
      <c r="A41" s="102"/>
      <c r="B41" s="117"/>
      <c r="C41" s="107"/>
      <c r="D41" s="107"/>
      <c r="E41" s="107"/>
    </row>
    <row r="42" spans="1:5" ht="12.75">
      <c r="A42" s="102"/>
      <c r="B42" s="117"/>
      <c r="C42" s="107"/>
      <c r="D42" s="107"/>
      <c r="E42" s="107"/>
    </row>
    <row r="43" spans="1:5" ht="12.75">
      <c r="A43" s="102"/>
      <c r="B43" s="117"/>
      <c r="C43" s="107"/>
      <c r="D43" s="107"/>
      <c r="E43" s="107"/>
    </row>
    <row r="44" spans="1:5" ht="12.75">
      <c r="A44" s="102"/>
      <c r="B44" s="117"/>
      <c r="C44" s="107"/>
      <c r="D44" s="107"/>
      <c r="E44" s="107"/>
    </row>
    <row r="45" spans="1:5" ht="12.75">
      <c r="A45" s="107"/>
      <c r="B45" s="117"/>
      <c r="C45" s="107"/>
      <c r="D45" s="107"/>
      <c r="E45" s="107"/>
    </row>
    <row r="46" spans="1:5" ht="12.75">
      <c r="A46" s="107"/>
      <c r="B46" s="117"/>
      <c r="C46" s="202" t="s">
        <v>757</v>
      </c>
      <c r="D46" s="107"/>
      <c r="E46" s="107"/>
    </row>
    <row r="47" spans="1:5" ht="12.75">
      <c r="A47" s="107"/>
      <c r="B47" s="61" t="s">
        <v>745</v>
      </c>
      <c r="D47" s="107"/>
      <c r="E47" s="107"/>
    </row>
    <row r="48" spans="1:7" ht="15.75">
      <c r="A48" s="204" t="s">
        <v>746</v>
      </c>
      <c r="B48" s="343"/>
      <c r="C48" s="344"/>
      <c r="D48" s="345"/>
      <c r="E48" s="346"/>
      <c r="F48" s="347">
        <v>0</v>
      </c>
      <c r="G48" s="348"/>
    </row>
    <row r="49" spans="1:7" ht="15.75">
      <c r="A49" s="204" t="s">
        <v>747</v>
      </c>
      <c r="B49" s="343"/>
      <c r="C49" s="344"/>
      <c r="D49" s="345"/>
      <c r="E49" s="346"/>
      <c r="F49" s="347">
        <v>0</v>
      </c>
      <c r="G49" s="348"/>
    </row>
    <row r="50" spans="1:7" ht="15.75">
      <c r="A50" s="204" t="s">
        <v>748</v>
      </c>
      <c r="B50" s="343"/>
      <c r="C50" s="344"/>
      <c r="D50" s="345"/>
      <c r="E50" s="346"/>
      <c r="F50" s="347">
        <v>0</v>
      </c>
      <c r="G50" s="348"/>
    </row>
    <row r="51" spans="1:7" ht="15.75">
      <c r="A51" s="204" t="s">
        <v>749</v>
      </c>
      <c r="B51" s="343"/>
      <c r="C51" s="344"/>
      <c r="D51" s="345"/>
      <c r="E51" s="346"/>
      <c r="F51" s="347">
        <v>0</v>
      </c>
      <c r="G51" s="348"/>
    </row>
    <row r="52" spans="1:7" ht="15.75">
      <c r="A52" s="204" t="s">
        <v>750</v>
      </c>
      <c r="B52" s="343"/>
      <c r="C52" s="344"/>
      <c r="D52" s="345"/>
      <c r="E52" s="346"/>
      <c r="F52" s="347">
        <v>0</v>
      </c>
      <c r="G52" s="348"/>
    </row>
    <row r="53" spans="1:7" ht="15.75">
      <c r="A53" s="204" t="s">
        <v>751</v>
      </c>
      <c r="B53" s="343"/>
      <c r="C53" s="344"/>
      <c r="D53" s="345"/>
      <c r="E53" s="346"/>
      <c r="F53" s="347">
        <v>0</v>
      </c>
      <c r="G53" s="348"/>
    </row>
    <row r="54" spans="1:7" ht="15.75">
      <c r="A54" s="204" t="s">
        <v>752</v>
      </c>
      <c r="B54" s="343"/>
      <c r="C54" s="344"/>
      <c r="D54" s="345"/>
      <c r="E54" s="346"/>
      <c r="F54" s="347">
        <v>0</v>
      </c>
      <c r="G54" s="348"/>
    </row>
    <row r="55" spans="1:7" ht="15.75">
      <c r="A55" s="204" t="s">
        <v>753</v>
      </c>
      <c r="B55" s="343"/>
      <c r="C55" s="344"/>
      <c r="D55" s="345"/>
      <c r="E55" s="346"/>
      <c r="F55" s="347">
        <v>0</v>
      </c>
      <c r="G55" s="348"/>
    </row>
    <row r="56" spans="1:7" ht="15.75">
      <c r="A56" s="204" t="s">
        <v>754</v>
      </c>
      <c r="B56" s="343"/>
      <c r="C56" s="344"/>
      <c r="D56" s="345"/>
      <c r="E56" s="346"/>
      <c r="F56" s="347">
        <v>0</v>
      </c>
      <c r="G56" s="348"/>
    </row>
    <row r="57" spans="1:7" ht="16.5" thickBot="1">
      <c r="A57" s="204" t="s">
        <v>755</v>
      </c>
      <c r="B57" s="343"/>
      <c r="C57" s="344"/>
      <c r="D57" s="345"/>
      <c r="E57" s="346"/>
      <c r="F57" s="349">
        <v>0</v>
      </c>
      <c r="G57" s="350"/>
    </row>
    <row r="58" spans="1:7" ht="17.25" thickBot="1" thickTop="1">
      <c r="A58" s="107"/>
      <c r="B58" s="336" t="s">
        <v>756</v>
      </c>
      <c r="C58" s="362"/>
      <c r="D58" s="363"/>
      <c r="E58" s="214"/>
      <c r="F58" s="351">
        <f>SUM(F48:G57)</f>
        <v>0</v>
      </c>
      <c r="G58" s="352"/>
    </row>
    <row r="59" spans="1:7" ht="16.5" thickTop="1">
      <c r="A59" s="107"/>
      <c r="B59" s="205"/>
      <c r="C59" s="206"/>
      <c r="D59" s="213"/>
      <c r="E59" s="214"/>
      <c r="F59" s="215"/>
      <c r="G59" s="216"/>
    </row>
    <row r="60" spans="1:7" ht="15.75">
      <c r="A60" s="107"/>
      <c r="B60" s="205"/>
      <c r="C60" s="206"/>
      <c r="D60" s="213"/>
      <c r="E60" s="214"/>
      <c r="F60" s="215"/>
      <c r="G60" s="216"/>
    </row>
    <row r="61" spans="1:7" ht="15.75">
      <c r="A61" s="107"/>
      <c r="B61" s="205"/>
      <c r="C61" s="206"/>
      <c r="D61" s="213"/>
      <c r="E61" s="214"/>
      <c r="F61" s="215"/>
      <c r="G61" s="216"/>
    </row>
    <row r="62" spans="1:7" ht="15.75">
      <c r="A62" s="107"/>
      <c r="B62" s="205"/>
      <c r="C62" s="206"/>
      <c r="D62" s="213"/>
      <c r="E62" s="214"/>
      <c r="F62" s="215"/>
      <c r="G62" s="216"/>
    </row>
    <row r="63" spans="1:6" ht="12.75">
      <c r="A63" s="107"/>
      <c r="B63" s="117"/>
      <c r="C63" s="107"/>
      <c r="D63" s="107"/>
      <c r="F63" s="107"/>
    </row>
    <row r="64" spans="1:5" ht="12.75">
      <c r="A64" s="107"/>
      <c r="B64" s="117"/>
      <c r="C64" s="107"/>
      <c r="D64" s="107"/>
      <c r="E64" s="107"/>
    </row>
    <row r="65" spans="1:5" ht="12.75">
      <c r="A65" s="107"/>
      <c r="B65" s="117"/>
      <c r="C65" s="107"/>
      <c r="D65" s="107"/>
      <c r="E65" s="107"/>
    </row>
    <row r="66" spans="1:5" ht="15.75">
      <c r="A66" s="207" t="s">
        <v>727</v>
      </c>
      <c r="B66" s="361"/>
      <c r="C66" s="337"/>
      <c r="D66" s="338"/>
      <c r="E66" s="348"/>
    </row>
    <row r="67" spans="1:5" ht="15.75">
      <c r="A67" s="111" t="s">
        <v>564</v>
      </c>
      <c r="B67" s="361"/>
      <c r="C67" s="337"/>
      <c r="D67" s="338"/>
      <c r="E67" s="348"/>
    </row>
    <row r="68" spans="1:5" ht="15.75">
      <c r="A68" s="208" t="s">
        <v>708</v>
      </c>
      <c r="B68" s="361"/>
      <c r="C68" s="337"/>
      <c r="D68" s="338"/>
      <c r="E68" s="348"/>
    </row>
    <row r="70" spans="1:9" ht="12.75">
      <c r="A70" s="203"/>
      <c r="B70" s="315"/>
      <c r="C70" s="203"/>
      <c r="D70" s="203"/>
      <c r="E70" s="203"/>
      <c r="F70" s="203"/>
      <c r="G70" s="203"/>
      <c r="H70" s="203"/>
      <c r="I70" s="203"/>
    </row>
    <row r="71" spans="1:9" ht="12.75">
      <c r="A71" s="203"/>
      <c r="B71" s="315"/>
      <c r="C71" s="203"/>
      <c r="D71" s="203"/>
      <c r="E71" s="203"/>
      <c r="F71" s="203"/>
      <c r="G71" s="203"/>
      <c r="H71" s="203"/>
      <c r="I71" s="203"/>
    </row>
    <row r="72" spans="1:9" ht="12.75">
      <c r="A72" s="203"/>
      <c r="B72" s="315"/>
      <c r="C72" s="203"/>
      <c r="D72" s="203"/>
      <c r="E72" s="203"/>
      <c r="F72" s="203"/>
      <c r="G72" s="203"/>
      <c r="H72" s="203"/>
      <c r="I72" s="203"/>
    </row>
    <row r="73" spans="1:9" ht="12.75">
      <c r="A73" s="203"/>
      <c r="B73" s="315"/>
      <c r="C73" s="203"/>
      <c r="D73" s="203"/>
      <c r="E73" s="203"/>
      <c r="F73" s="203"/>
      <c r="G73" s="203"/>
      <c r="H73" s="203"/>
      <c r="I73" s="203"/>
    </row>
    <row r="74" spans="1:9" ht="12.75">
      <c r="A74" s="203"/>
      <c r="B74" s="315"/>
      <c r="C74" s="203"/>
      <c r="D74" s="203"/>
      <c r="E74" s="203"/>
      <c r="F74" s="203"/>
      <c r="G74" s="203"/>
      <c r="H74" s="203"/>
      <c r="I74" s="203"/>
    </row>
    <row r="75" spans="1:9" ht="12.75">
      <c r="A75" s="203"/>
      <c r="B75" s="315"/>
      <c r="C75" s="203"/>
      <c r="D75" s="203"/>
      <c r="E75" s="203"/>
      <c r="F75" s="203"/>
      <c r="G75" s="203"/>
      <c r="H75" s="203"/>
      <c r="I75" s="203"/>
    </row>
    <row r="76" spans="1:9" ht="12.75">
      <c r="A76" s="203"/>
      <c r="B76" s="315"/>
      <c r="C76" s="203"/>
      <c r="D76" s="203"/>
      <c r="E76" s="203"/>
      <c r="F76" s="203"/>
      <c r="G76" s="203"/>
      <c r="H76" s="203"/>
      <c r="I76" s="203"/>
    </row>
    <row r="77" spans="1:9" ht="12.75">
      <c r="A77" s="203"/>
      <c r="B77" s="315"/>
      <c r="C77" s="203"/>
      <c r="D77" s="203"/>
      <c r="E77" s="203"/>
      <c r="F77" s="203"/>
      <c r="G77" s="203"/>
      <c r="H77" s="203"/>
      <c r="I77" s="203"/>
    </row>
    <row r="78" spans="1:9" ht="12.75">
      <c r="A78" s="203"/>
      <c r="B78" s="315"/>
      <c r="C78" s="203"/>
      <c r="D78" s="203"/>
      <c r="E78" s="203"/>
      <c r="F78" s="203"/>
      <c r="G78" s="203"/>
      <c r="H78" s="203"/>
      <c r="I78" s="203"/>
    </row>
    <row r="79" spans="1:9" ht="12.75">
      <c r="A79" s="203"/>
      <c r="B79" s="315"/>
      <c r="C79" s="203"/>
      <c r="D79" s="203"/>
      <c r="E79" s="203"/>
      <c r="F79" s="203"/>
      <c r="G79" s="203"/>
      <c r="H79" s="203"/>
      <c r="I79" s="203"/>
    </row>
    <row r="80" spans="1:9" ht="12.75">
      <c r="A80" s="203"/>
      <c r="B80" s="315"/>
      <c r="C80" s="203"/>
      <c r="D80" s="203"/>
      <c r="E80" s="203"/>
      <c r="F80" s="203"/>
      <c r="G80" s="203"/>
      <c r="H80" s="203"/>
      <c r="I80" s="203"/>
    </row>
    <row r="81" spans="1:9" ht="12.75">
      <c r="A81" s="203"/>
      <c r="B81" s="315"/>
      <c r="C81" s="203"/>
      <c r="D81" s="203"/>
      <c r="E81" s="203"/>
      <c r="F81" s="203"/>
      <c r="G81" s="203"/>
      <c r="H81" s="203"/>
      <c r="I81" s="203"/>
    </row>
    <row r="82" spans="1:9" ht="12.75">
      <c r="A82" s="203"/>
      <c r="B82" s="315"/>
      <c r="C82" s="203"/>
      <c r="D82" s="203"/>
      <c r="E82" s="203"/>
      <c r="F82" s="203"/>
      <c r="G82" s="203"/>
      <c r="H82" s="203"/>
      <c r="I82" s="203"/>
    </row>
    <row r="83" spans="1:9" ht="12.75">
      <c r="A83" s="203"/>
      <c r="B83" s="315"/>
      <c r="C83" s="203"/>
      <c r="D83" s="203"/>
      <c r="E83" s="203"/>
      <c r="F83" s="203"/>
      <c r="G83" s="203"/>
      <c r="H83" s="203"/>
      <c r="I83" s="203"/>
    </row>
    <row r="84" spans="1:9" ht="12.75">
      <c r="A84" s="203"/>
      <c r="B84" s="315"/>
      <c r="C84" s="203"/>
      <c r="D84" s="203"/>
      <c r="E84" s="203"/>
      <c r="F84" s="203"/>
      <c r="G84" s="203"/>
      <c r="H84" s="203"/>
      <c r="I84" s="203"/>
    </row>
    <row r="85" spans="1:9" ht="12.75">
      <c r="A85" s="203"/>
      <c r="B85" s="315"/>
      <c r="C85" s="203"/>
      <c r="D85" s="203"/>
      <c r="E85" s="203"/>
      <c r="F85" s="203"/>
      <c r="G85" s="203"/>
      <c r="H85" s="203"/>
      <c r="I85" s="203"/>
    </row>
    <row r="86" spans="1:9" ht="12.75">
      <c r="A86" s="203"/>
      <c r="B86" s="315"/>
      <c r="C86" s="203"/>
      <c r="D86" s="203"/>
      <c r="E86" s="203"/>
      <c r="F86" s="203"/>
      <c r="G86" s="203"/>
      <c r="H86" s="203"/>
      <c r="I86" s="203"/>
    </row>
    <row r="87" spans="1:9" ht="12.75">
      <c r="A87" s="203"/>
      <c r="B87" s="315"/>
      <c r="C87" s="203"/>
      <c r="D87" s="203"/>
      <c r="E87" s="203"/>
      <c r="F87" s="203"/>
      <c r="G87" s="203"/>
      <c r="H87" s="203"/>
      <c r="I87" s="203"/>
    </row>
    <row r="88" spans="1:9" ht="12.75">
      <c r="A88" s="203"/>
      <c r="B88" s="315"/>
      <c r="C88" s="203"/>
      <c r="D88" s="203"/>
      <c r="E88" s="203"/>
      <c r="F88" s="203"/>
      <c r="G88" s="203"/>
      <c r="H88" s="203"/>
      <c r="I88" s="203"/>
    </row>
    <row r="89" spans="1:9" ht="12.75">
      <c r="A89" s="203"/>
      <c r="B89" s="315"/>
      <c r="C89" s="203"/>
      <c r="D89" s="203"/>
      <c r="E89" s="203"/>
      <c r="F89" s="203"/>
      <c r="G89" s="203"/>
      <c r="H89" s="203"/>
      <c r="I89" s="203"/>
    </row>
    <row r="90" spans="1:9" ht="12.75">
      <c r="A90" s="203"/>
      <c r="B90" s="315"/>
      <c r="C90" s="203"/>
      <c r="D90" s="203"/>
      <c r="E90" s="203"/>
      <c r="F90" s="203"/>
      <c r="G90" s="203"/>
      <c r="H90" s="203"/>
      <c r="I90" s="203"/>
    </row>
    <row r="91" spans="1:9" ht="12.75">
      <c r="A91" s="203"/>
      <c r="B91" s="315"/>
      <c r="C91" s="203"/>
      <c r="D91" s="203"/>
      <c r="E91" s="203"/>
      <c r="F91" s="203"/>
      <c r="G91" s="203"/>
      <c r="H91" s="203"/>
      <c r="I91" s="203"/>
    </row>
    <row r="92" spans="1:9" ht="12.75">
      <c r="A92" s="203"/>
      <c r="B92" s="315"/>
      <c r="C92" s="203"/>
      <c r="D92" s="203"/>
      <c r="E92" s="203"/>
      <c r="F92" s="203"/>
      <c r="G92" s="203"/>
      <c r="H92" s="203"/>
      <c r="I92" s="203"/>
    </row>
    <row r="93" spans="1:9" ht="12.75">
      <c r="A93" s="203"/>
      <c r="B93" s="315"/>
      <c r="C93" s="203"/>
      <c r="D93" s="203"/>
      <c r="E93" s="203"/>
      <c r="F93" s="203"/>
      <c r="G93" s="203"/>
      <c r="H93" s="203"/>
      <c r="I93" s="203"/>
    </row>
    <row r="94" spans="1:9" ht="12.75">
      <c r="A94" s="203"/>
      <c r="B94" s="315"/>
      <c r="C94" s="203"/>
      <c r="D94" s="203"/>
      <c r="E94" s="203"/>
      <c r="F94" s="203"/>
      <c r="G94" s="203"/>
      <c r="H94" s="203"/>
      <c r="I94" s="203"/>
    </row>
    <row r="95" spans="1:9" ht="12.75">
      <c r="A95" s="203"/>
      <c r="B95" s="315"/>
      <c r="C95" s="203"/>
      <c r="D95" s="203"/>
      <c r="E95" s="203"/>
      <c r="F95" s="203"/>
      <c r="G95" s="203"/>
      <c r="H95" s="203"/>
      <c r="I95" s="203"/>
    </row>
    <row r="96" spans="1:9" ht="12.75">
      <c r="A96" s="203"/>
      <c r="B96" s="315"/>
      <c r="C96" s="203"/>
      <c r="D96" s="203"/>
      <c r="E96" s="203"/>
      <c r="F96" s="203"/>
      <c r="G96" s="203"/>
      <c r="H96" s="203"/>
      <c r="I96" s="203"/>
    </row>
    <row r="97" spans="1:9" ht="12.75">
      <c r="A97" s="203"/>
      <c r="B97" s="315"/>
      <c r="C97" s="203"/>
      <c r="D97" s="203"/>
      <c r="E97" s="203"/>
      <c r="F97" s="203"/>
      <c r="G97" s="203"/>
      <c r="H97" s="203"/>
      <c r="I97" s="203"/>
    </row>
    <row r="98" spans="1:9" ht="12.75">
      <c r="A98" s="203"/>
      <c r="B98" s="315"/>
      <c r="C98" s="203"/>
      <c r="D98" s="203"/>
      <c r="E98" s="203"/>
      <c r="F98" s="203"/>
      <c r="G98" s="203"/>
      <c r="H98" s="203"/>
      <c r="I98" s="203"/>
    </row>
    <row r="99" spans="1:9" ht="12.75">
      <c r="A99" s="203"/>
      <c r="B99" s="315"/>
      <c r="C99" s="203"/>
      <c r="D99" s="203"/>
      <c r="E99" s="203"/>
      <c r="F99" s="203"/>
      <c r="G99" s="203"/>
      <c r="H99" s="203"/>
      <c r="I99" s="203"/>
    </row>
    <row r="100" spans="1:9" ht="12.75">
      <c r="A100" s="203"/>
      <c r="B100" s="315"/>
      <c r="C100" s="203"/>
      <c r="D100" s="203"/>
      <c r="E100" s="203"/>
      <c r="F100" s="203"/>
      <c r="G100" s="203"/>
      <c r="H100" s="203"/>
      <c r="I100" s="203"/>
    </row>
    <row r="101" spans="1:9" ht="12.75">
      <c r="A101" s="203"/>
      <c r="B101" s="315"/>
      <c r="C101" s="203"/>
      <c r="D101" s="203"/>
      <c r="E101" s="203"/>
      <c r="F101" s="203"/>
      <c r="G101" s="203"/>
      <c r="H101" s="203"/>
      <c r="I101" s="203"/>
    </row>
    <row r="102" spans="1:9" ht="12.75">
      <c r="A102" s="203"/>
      <c r="B102" s="315"/>
      <c r="C102" s="203"/>
      <c r="D102" s="203"/>
      <c r="E102" s="203"/>
      <c r="F102" s="203"/>
      <c r="G102" s="203"/>
      <c r="H102" s="203"/>
      <c r="I102" s="203"/>
    </row>
    <row r="103" spans="1:9" ht="12.75">
      <c r="A103" s="203"/>
      <c r="B103" s="315"/>
      <c r="C103" s="203"/>
      <c r="D103" s="203"/>
      <c r="E103" s="203"/>
      <c r="F103" s="203"/>
      <c r="G103" s="203"/>
      <c r="H103" s="203"/>
      <c r="I103" s="203"/>
    </row>
    <row r="104" spans="1:9" ht="12.75">
      <c r="A104" s="203"/>
      <c r="B104" s="315"/>
      <c r="C104" s="203"/>
      <c r="D104" s="203"/>
      <c r="E104" s="203"/>
      <c r="F104" s="203"/>
      <c r="G104" s="203"/>
      <c r="H104" s="203"/>
      <c r="I104" s="203"/>
    </row>
    <row r="105" spans="1:9" ht="12.75">
      <c r="A105" s="203"/>
      <c r="B105" s="315"/>
      <c r="C105" s="203"/>
      <c r="D105" s="203"/>
      <c r="E105" s="203"/>
      <c r="F105" s="203"/>
      <c r="G105" s="203"/>
      <c r="H105" s="203"/>
      <c r="I105" s="203"/>
    </row>
    <row r="106" spans="1:9" ht="12.75">
      <c r="A106" s="203"/>
      <c r="B106" s="315"/>
      <c r="C106" s="203"/>
      <c r="D106" s="203"/>
      <c r="E106" s="203"/>
      <c r="F106" s="203"/>
      <c r="G106" s="203"/>
      <c r="H106" s="203"/>
      <c r="I106" s="203"/>
    </row>
    <row r="107" spans="1:9" ht="12.75">
      <c r="A107" s="203"/>
      <c r="B107" s="315"/>
      <c r="C107" s="203"/>
      <c r="D107" s="203"/>
      <c r="E107" s="203"/>
      <c r="F107" s="203"/>
      <c r="G107" s="203"/>
      <c r="H107" s="203"/>
      <c r="I107" s="203"/>
    </row>
    <row r="108" spans="1:9" ht="12.75">
      <c r="A108" s="203"/>
      <c r="B108" s="315"/>
      <c r="C108" s="203"/>
      <c r="D108" s="203"/>
      <c r="E108" s="203"/>
      <c r="F108" s="203"/>
      <c r="G108" s="203"/>
      <c r="H108" s="203"/>
      <c r="I108" s="203"/>
    </row>
    <row r="109" spans="1:9" ht="12.75">
      <c r="A109" s="203"/>
      <c r="B109" s="315"/>
      <c r="C109" s="203"/>
      <c r="D109" s="203"/>
      <c r="E109" s="203"/>
      <c r="F109" s="203"/>
      <c r="G109" s="203"/>
      <c r="H109" s="203"/>
      <c r="I109" s="203"/>
    </row>
    <row r="110" spans="1:9" ht="12.75">
      <c r="A110" s="203"/>
      <c r="B110" s="315"/>
      <c r="C110" s="203"/>
      <c r="D110" s="203"/>
      <c r="E110" s="203"/>
      <c r="F110" s="203"/>
      <c r="G110" s="203"/>
      <c r="H110" s="203"/>
      <c r="I110" s="203"/>
    </row>
    <row r="111" spans="1:9" ht="12.75">
      <c r="A111" s="203"/>
      <c r="B111" s="315"/>
      <c r="C111" s="203"/>
      <c r="D111" s="203"/>
      <c r="E111" s="203"/>
      <c r="F111" s="203"/>
      <c r="G111" s="203"/>
      <c r="H111" s="203"/>
      <c r="I111" s="203"/>
    </row>
    <row r="112" spans="1:9" ht="12.75">
      <c r="A112" s="203"/>
      <c r="B112" s="315"/>
      <c r="C112" s="203"/>
      <c r="D112" s="203"/>
      <c r="E112" s="203"/>
      <c r="F112" s="203"/>
      <c r="G112" s="203"/>
      <c r="H112" s="203"/>
      <c r="I112" s="203"/>
    </row>
    <row r="113" spans="1:9" ht="12.75">
      <c r="A113" s="203"/>
      <c r="B113" s="315"/>
      <c r="C113" s="203"/>
      <c r="D113" s="203"/>
      <c r="E113" s="203"/>
      <c r="F113" s="203"/>
      <c r="G113" s="203"/>
      <c r="H113" s="203"/>
      <c r="I113" s="203"/>
    </row>
    <row r="114" spans="1:9" ht="12.75">
      <c r="A114" s="203"/>
      <c r="B114" s="315"/>
      <c r="C114" s="203"/>
      <c r="D114" s="203"/>
      <c r="E114" s="203"/>
      <c r="F114" s="203"/>
      <c r="G114" s="203"/>
      <c r="H114" s="203"/>
      <c r="I114" s="203"/>
    </row>
    <row r="115" spans="1:9" ht="12.75">
      <c r="A115" s="203"/>
      <c r="B115" s="315"/>
      <c r="C115" s="203"/>
      <c r="D115" s="203"/>
      <c r="E115" s="203"/>
      <c r="F115" s="203"/>
      <c r="G115" s="203"/>
      <c r="H115" s="203"/>
      <c r="I115" s="203"/>
    </row>
    <row r="116" spans="1:9" ht="12.75">
      <c r="A116" s="203"/>
      <c r="B116" s="315"/>
      <c r="C116" s="203"/>
      <c r="D116" s="203"/>
      <c r="E116" s="203"/>
      <c r="F116" s="203"/>
      <c r="G116" s="203"/>
      <c r="H116" s="203"/>
      <c r="I116" s="203"/>
    </row>
    <row r="117" spans="1:9" ht="12.75">
      <c r="A117" s="203"/>
      <c r="B117" s="315"/>
      <c r="C117" s="203"/>
      <c r="D117" s="203"/>
      <c r="E117" s="203"/>
      <c r="F117" s="203"/>
      <c r="G117" s="203"/>
      <c r="H117" s="203"/>
      <c r="I117" s="203"/>
    </row>
    <row r="118" spans="1:9" ht="12.75">
      <c r="A118" s="203"/>
      <c r="B118" s="315"/>
      <c r="C118" s="203"/>
      <c r="D118" s="203"/>
      <c r="E118" s="203"/>
      <c r="F118" s="203"/>
      <c r="G118" s="203"/>
      <c r="H118" s="203"/>
      <c r="I118" s="203"/>
    </row>
    <row r="119" spans="1:9" ht="12.75">
      <c r="A119" s="203"/>
      <c r="B119" s="315"/>
      <c r="C119" s="203"/>
      <c r="D119" s="203"/>
      <c r="E119" s="203"/>
      <c r="F119" s="203"/>
      <c r="G119" s="203"/>
      <c r="H119" s="203"/>
      <c r="I119" s="203"/>
    </row>
    <row r="120" spans="1:9" ht="12.75">
      <c r="A120" s="203"/>
      <c r="B120" s="315"/>
      <c r="C120" s="203"/>
      <c r="D120" s="203"/>
      <c r="E120" s="203"/>
      <c r="F120" s="203"/>
      <c r="G120" s="203"/>
      <c r="H120" s="203"/>
      <c r="I120" s="203"/>
    </row>
    <row r="121" spans="1:9" ht="12.75">
      <c r="A121" s="203"/>
      <c r="B121" s="315"/>
      <c r="C121" s="203"/>
      <c r="D121" s="203"/>
      <c r="E121" s="203"/>
      <c r="F121" s="203"/>
      <c r="G121" s="203"/>
      <c r="H121" s="203"/>
      <c r="I121" s="203"/>
    </row>
    <row r="122" spans="1:9" ht="12.75">
      <c r="A122" s="203"/>
      <c r="B122" s="315"/>
      <c r="C122" s="203"/>
      <c r="D122" s="203"/>
      <c r="E122" s="203"/>
      <c r="F122" s="203"/>
      <c r="G122" s="203"/>
      <c r="H122" s="203"/>
      <c r="I122" s="203"/>
    </row>
    <row r="123" spans="1:9" ht="12.75">
      <c r="A123" s="203"/>
      <c r="B123" s="315"/>
      <c r="C123" s="203"/>
      <c r="D123" s="203"/>
      <c r="E123" s="203"/>
      <c r="F123" s="203"/>
      <c r="G123" s="203"/>
      <c r="H123" s="203"/>
      <c r="I123" s="203"/>
    </row>
    <row r="124" spans="1:9" ht="12.75">
      <c r="A124" s="203"/>
      <c r="B124" s="315"/>
      <c r="C124" s="203"/>
      <c r="D124" s="203"/>
      <c r="E124" s="203"/>
      <c r="F124" s="203"/>
      <c r="G124" s="203"/>
      <c r="H124" s="203"/>
      <c r="I124" s="203"/>
    </row>
    <row r="125" spans="1:9" ht="12.75">
      <c r="A125" s="203"/>
      <c r="B125" s="315"/>
      <c r="C125" s="203"/>
      <c r="D125" s="203"/>
      <c r="E125" s="203"/>
      <c r="F125" s="203"/>
      <c r="G125" s="203"/>
      <c r="H125" s="203"/>
      <c r="I125" s="203"/>
    </row>
    <row r="126" spans="1:9" ht="12.75">
      <c r="A126" s="203"/>
      <c r="B126" s="315"/>
      <c r="C126" s="203"/>
      <c r="D126" s="203"/>
      <c r="E126" s="203"/>
      <c r="F126" s="203"/>
      <c r="G126" s="203"/>
      <c r="H126" s="203"/>
      <c r="I126" s="203"/>
    </row>
    <row r="127" spans="1:9" ht="12.75">
      <c r="A127" s="203"/>
      <c r="B127" s="315"/>
      <c r="C127" s="203"/>
      <c r="D127" s="203"/>
      <c r="E127" s="203"/>
      <c r="F127" s="203"/>
      <c r="G127" s="203"/>
      <c r="H127" s="203"/>
      <c r="I127" s="203"/>
    </row>
    <row r="128" spans="1:9" ht="12.75">
      <c r="A128" s="203"/>
      <c r="B128" s="315"/>
      <c r="C128" s="203"/>
      <c r="D128" s="203"/>
      <c r="E128" s="203"/>
      <c r="F128" s="203"/>
      <c r="G128" s="203"/>
      <c r="H128" s="203"/>
      <c r="I128" s="203"/>
    </row>
    <row r="129" spans="1:9" ht="12.75">
      <c r="A129" s="203"/>
      <c r="B129" s="315"/>
      <c r="C129" s="203"/>
      <c r="D129" s="203"/>
      <c r="E129" s="203"/>
      <c r="F129" s="203"/>
      <c r="G129" s="203"/>
      <c r="H129" s="203"/>
      <c r="I129" s="203"/>
    </row>
    <row r="130" spans="1:9" ht="12.75">
      <c r="A130" s="203"/>
      <c r="B130" s="315"/>
      <c r="C130" s="203"/>
      <c r="D130" s="203"/>
      <c r="E130" s="203"/>
      <c r="F130" s="203"/>
      <c r="G130" s="203"/>
      <c r="H130" s="203"/>
      <c r="I130" s="203"/>
    </row>
    <row r="131" spans="1:9" ht="12.75">
      <c r="A131" s="203"/>
      <c r="B131" s="315"/>
      <c r="C131" s="203"/>
      <c r="D131" s="203"/>
      <c r="E131" s="203"/>
      <c r="F131" s="203"/>
      <c r="G131" s="203"/>
      <c r="H131" s="203"/>
      <c r="I131" s="203"/>
    </row>
    <row r="132" spans="1:9" ht="12.75">
      <c r="A132" s="203"/>
      <c r="B132" s="315"/>
      <c r="C132" s="203"/>
      <c r="D132" s="203"/>
      <c r="E132" s="203"/>
      <c r="F132" s="203"/>
      <c r="G132" s="203"/>
      <c r="H132" s="203"/>
      <c r="I132" s="203"/>
    </row>
    <row r="133" spans="1:9" ht="12.75">
      <c r="A133" s="203"/>
      <c r="B133" s="315"/>
      <c r="C133" s="203"/>
      <c r="D133" s="203"/>
      <c r="E133" s="203"/>
      <c r="F133" s="203"/>
      <c r="G133" s="203"/>
      <c r="H133" s="203"/>
      <c r="I133" s="203"/>
    </row>
    <row r="134" spans="1:9" ht="12.75">
      <c r="A134" s="203"/>
      <c r="B134" s="315"/>
      <c r="C134" s="203"/>
      <c r="D134" s="203"/>
      <c r="E134" s="203"/>
      <c r="F134" s="203"/>
      <c r="G134" s="203"/>
      <c r="H134" s="203"/>
      <c r="I134" s="203"/>
    </row>
    <row r="135" spans="1:9" ht="12.75">
      <c r="A135" s="203"/>
      <c r="B135" s="315"/>
      <c r="C135" s="203"/>
      <c r="D135" s="203"/>
      <c r="E135" s="203"/>
      <c r="F135" s="203"/>
      <c r="G135" s="203"/>
      <c r="H135" s="203"/>
      <c r="I135" s="203"/>
    </row>
    <row r="136" spans="1:9" ht="12.75">
      <c r="A136" s="203"/>
      <c r="B136" s="315"/>
      <c r="C136" s="203"/>
      <c r="D136" s="203"/>
      <c r="E136" s="203"/>
      <c r="F136" s="203"/>
      <c r="G136" s="203"/>
      <c r="H136" s="203"/>
      <c r="I136" s="203"/>
    </row>
    <row r="137" spans="1:9" ht="12.75">
      <c r="A137" s="203"/>
      <c r="B137" s="315"/>
      <c r="C137" s="203"/>
      <c r="D137" s="203"/>
      <c r="E137" s="203"/>
      <c r="F137" s="203"/>
      <c r="G137" s="203"/>
      <c r="H137" s="203"/>
      <c r="I137" s="203"/>
    </row>
    <row r="138" spans="1:9" ht="12.75">
      <c r="A138" s="203"/>
      <c r="B138" s="315"/>
      <c r="C138" s="203"/>
      <c r="D138" s="203"/>
      <c r="E138" s="203"/>
      <c r="F138" s="203"/>
      <c r="G138" s="203"/>
      <c r="H138" s="203"/>
      <c r="I138" s="203"/>
    </row>
    <row r="139" spans="1:9" ht="12.75">
      <c r="A139" s="203"/>
      <c r="B139" s="315"/>
      <c r="C139" s="203"/>
      <c r="D139" s="203"/>
      <c r="E139" s="203"/>
      <c r="F139" s="203"/>
      <c r="G139" s="203"/>
      <c r="H139" s="203"/>
      <c r="I139" s="203"/>
    </row>
    <row r="140" spans="1:9" ht="12.75">
      <c r="A140" s="203"/>
      <c r="B140" s="315"/>
      <c r="C140" s="203"/>
      <c r="D140" s="203"/>
      <c r="E140" s="203"/>
      <c r="F140" s="203"/>
      <c r="G140" s="203"/>
      <c r="H140" s="203"/>
      <c r="I140" s="203"/>
    </row>
    <row r="141" spans="1:9" ht="12.75">
      <c r="A141" s="203"/>
      <c r="B141" s="315"/>
      <c r="C141" s="203"/>
      <c r="D141" s="203"/>
      <c r="E141" s="203"/>
      <c r="F141" s="203"/>
      <c r="G141" s="203"/>
      <c r="H141" s="203"/>
      <c r="I141" s="203"/>
    </row>
    <row r="142" spans="1:9" ht="12.75">
      <c r="A142" s="203"/>
      <c r="B142" s="315"/>
      <c r="C142" s="203"/>
      <c r="D142" s="203"/>
      <c r="E142" s="203"/>
      <c r="F142" s="203"/>
      <c r="G142" s="203"/>
      <c r="H142" s="203"/>
      <c r="I142" s="203"/>
    </row>
    <row r="143" spans="1:9" ht="12.75">
      <c r="A143" s="203"/>
      <c r="B143" s="315"/>
      <c r="C143" s="203"/>
      <c r="D143" s="203"/>
      <c r="E143" s="203"/>
      <c r="F143" s="203"/>
      <c r="G143" s="203"/>
      <c r="H143" s="203"/>
      <c r="I143" s="203"/>
    </row>
    <row r="144" spans="1:9" ht="12.75">
      <c r="A144" s="203"/>
      <c r="B144" s="315"/>
      <c r="C144" s="203"/>
      <c r="D144" s="203"/>
      <c r="E144" s="203"/>
      <c r="F144" s="203"/>
      <c r="G144" s="203"/>
      <c r="H144" s="203"/>
      <c r="I144" s="203"/>
    </row>
    <row r="145" spans="1:9" ht="12.75">
      <c r="A145" s="203"/>
      <c r="B145" s="315"/>
      <c r="C145" s="203"/>
      <c r="D145" s="203"/>
      <c r="E145" s="203"/>
      <c r="F145" s="203"/>
      <c r="G145" s="203"/>
      <c r="H145" s="203"/>
      <c r="I145" s="203"/>
    </row>
    <row r="146" spans="1:9" ht="12.75">
      <c r="A146" s="203"/>
      <c r="B146" s="315"/>
      <c r="C146" s="203"/>
      <c r="D146" s="203"/>
      <c r="E146" s="203"/>
      <c r="F146" s="203"/>
      <c r="G146" s="203"/>
      <c r="H146" s="203"/>
      <c r="I146" s="203"/>
    </row>
    <row r="147" spans="1:9" ht="12.75">
      <c r="A147" s="203"/>
      <c r="B147" s="315"/>
      <c r="C147" s="203"/>
      <c r="D147" s="203"/>
      <c r="E147" s="203"/>
      <c r="F147" s="203"/>
      <c r="G147" s="203"/>
      <c r="H147" s="203"/>
      <c r="I147" s="203"/>
    </row>
    <row r="148" spans="1:9" ht="12.75">
      <c r="A148" s="203"/>
      <c r="B148" s="315"/>
      <c r="C148" s="203"/>
      <c r="D148" s="203"/>
      <c r="E148" s="203"/>
      <c r="F148" s="203"/>
      <c r="G148" s="203"/>
      <c r="H148" s="203"/>
      <c r="I148" s="203"/>
    </row>
    <row r="149" spans="1:9" ht="12.75">
      <c r="A149" s="203"/>
      <c r="B149" s="315"/>
      <c r="C149" s="203"/>
      <c r="D149" s="203"/>
      <c r="E149" s="203"/>
      <c r="F149" s="203"/>
      <c r="G149" s="203"/>
      <c r="H149" s="203"/>
      <c r="I149" s="203"/>
    </row>
    <row r="150" spans="1:9" ht="12.75">
      <c r="A150" s="203"/>
      <c r="B150" s="315"/>
      <c r="C150" s="203"/>
      <c r="D150" s="203"/>
      <c r="E150" s="203"/>
      <c r="F150" s="203"/>
      <c r="G150" s="203"/>
      <c r="H150" s="203"/>
      <c r="I150" s="203"/>
    </row>
    <row r="151" spans="1:9" ht="12.75">
      <c r="A151" s="203"/>
      <c r="B151" s="315"/>
      <c r="C151" s="203"/>
      <c r="D151" s="203"/>
      <c r="E151" s="203"/>
      <c r="F151" s="203"/>
      <c r="G151" s="203"/>
      <c r="H151" s="203"/>
      <c r="I151" s="203"/>
    </row>
    <row r="152" spans="1:9" ht="12.75">
      <c r="A152" s="203"/>
      <c r="B152" s="315"/>
      <c r="C152" s="203"/>
      <c r="D152" s="203"/>
      <c r="E152" s="203"/>
      <c r="F152" s="203"/>
      <c r="G152" s="203"/>
      <c r="H152" s="203"/>
      <c r="I152" s="203"/>
    </row>
    <row r="153" spans="1:9" ht="12.75">
      <c r="A153" s="203"/>
      <c r="B153" s="315"/>
      <c r="C153" s="203"/>
      <c r="D153" s="203"/>
      <c r="E153" s="203"/>
      <c r="F153" s="203"/>
      <c r="G153" s="203"/>
      <c r="H153" s="203"/>
      <c r="I153" s="203"/>
    </row>
    <row r="154" spans="1:9" ht="12.75">
      <c r="A154" s="203"/>
      <c r="B154" s="315"/>
      <c r="C154" s="203"/>
      <c r="D154" s="203"/>
      <c r="E154" s="203"/>
      <c r="F154" s="203"/>
      <c r="G154" s="203"/>
      <c r="H154" s="203"/>
      <c r="I154" s="203"/>
    </row>
    <row r="155" spans="1:9" ht="12.75">
      <c r="A155" s="203"/>
      <c r="B155" s="315"/>
      <c r="C155" s="203"/>
      <c r="D155" s="203"/>
      <c r="E155" s="203"/>
      <c r="F155" s="203"/>
      <c r="G155" s="203"/>
      <c r="H155" s="203"/>
      <c r="I155" s="203"/>
    </row>
    <row r="156" spans="1:9" ht="12.75">
      <c r="A156" s="203"/>
      <c r="B156" s="315"/>
      <c r="C156" s="203"/>
      <c r="D156" s="203"/>
      <c r="E156" s="203"/>
      <c r="F156" s="203"/>
      <c r="G156" s="203"/>
      <c r="H156" s="203"/>
      <c r="I156" s="203"/>
    </row>
    <row r="157" spans="1:9" ht="12.75">
      <c r="A157" s="203"/>
      <c r="B157" s="315"/>
      <c r="C157" s="203"/>
      <c r="D157" s="203"/>
      <c r="E157" s="203"/>
      <c r="F157" s="203"/>
      <c r="G157" s="203"/>
      <c r="H157" s="203"/>
      <c r="I157" s="203"/>
    </row>
    <row r="158" spans="1:9" ht="12.75">
      <c r="A158" s="203"/>
      <c r="B158" s="315"/>
      <c r="C158" s="203"/>
      <c r="D158" s="203"/>
      <c r="E158" s="203"/>
      <c r="F158" s="203"/>
      <c r="G158" s="203"/>
      <c r="H158" s="203"/>
      <c r="I158" s="203"/>
    </row>
    <row r="159" spans="1:9" ht="12.75">
      <c r="A159" s="203"/>
      <c r="B159" s="315"/>
      <c r="C159" s="203"/>
      <c r="D159" s="203"/>
      <c r="E159" s="203"/>
      <c r="F159" s="203"/>
      <c r="G159" s="203"/>
      <c r="H159" s="203"/>
      <c r="I159" s="203"/>
    </row>
    <row r="160" spans="1:9" ht="12.75">
      <c r="A160" s="203"/>
      <c r="B160" s="315"/>
      <c r="C160" s="203"/>
      <c r="D160" s="203"/>
      <c r="E160" s="203"/>
      <c r="F160" s="203"/>
      <c r="G160" s="203"/>
      <c r="H160" s="203"/>
      <c r="I160" s="203"/>
    </row>
    <row r="161" spans="1:9" ht="12.75">
      <c r="A161" s="203"/>
      <c r="B161" s="315"/>
      <c r="C161" s="203"/>
      <c r="D161" s="203"/>
      <c r="E161" s="203"/>
      <c r="F161" s="203"/>
      <c r="G161" s="203"/>
      <c r="H161" s="203"/>
      <c r="I161" s="203"/>
    </row>
    <row r="162" spans="1:9" ht="12.75">
      <c r="A162" s="203"/>
      <c r="B162" s="315"/>
      <c r="C162" s="203"/>
      <c r="D162" s="203"/>
      <c r="E162" s="203"/>
      <c r="F162" s="203"/>
      <c r="G162" s="203"/>
      <c r="H162" s="203"/>
      <c r="I162" s="203"/>
    </row>
    <row r="163" spans="1:9" ht="12.75">
      <c r="A163" s="203"/>
      <c r="B163" s="315"/>
      <c r="C163" s="203"/>
      <c r="D163" s="203"/>
      <c r="E163" s="203"/>
      <c r="F163" s="203"/>
      <c r="G163" s="203"/>
      <c r="H163" s="203"/>
      <c r="I163" s="203"/>
    </row>
    <row r="164" spans="1:9" ht="12.75">
      <c r="A164" s="203"/>
      <c r="B164" s="315"/>
      <c r="C164" s="203"/>
      <c r="D164" s="203"/>
      <c r="E164" s="203"/>
      <c r="F164" s="203"/>
      <c r="G164" s="203"/>
      <c r="H164" s="203"/>
      <c r="I164" s="203"/>
    </row>
    <row r="165" spans="1:9" ht="12.75">
      <c r="A165" s="203"/>
      <c r="B165" s="315"/>
      <c r="C165" s="203"/>
      <c r="D165" s="203"/>
      <c r="E165" s="203"/>
      <c r="F165" s="203"/>
      <c r="G165" s="203"/>
      <c r="H165" s="203"/>
      <c r="I165" s="203"/>
    </row>
    <row r="166" spans="1:9" ht="12.75">
      <c r="A166" s="203"/>
      <c r="B166" s="315"/>
      <c r="C166" s="203"/>
      <c r="D166" s="203"/>
      <c r="E166" s="203"/>
      <c r="F166" s="203"/>
      <c r="G166" s="203"/>
      <c r="H166" s="203"/>
      <c r="I166" s="203"/>
    </row>
    <row r="167" spans="1:9" ht="12.75">
      <c r="A167" s="203"/>
      <c r="B167" s="315"/>
      <c r="C167" s="203"/>
      <c r="D167" s="203"/>
      <c r="E167" s="203"/>
      <c r="F167" s="203"/>
      <c r="G167" s="203"/>
      <c r="H167" s="203"/>
      <c r="I167" s="203"/>
    </row>
    <row r="168" spans="1:9" ht="12.75">
      <c r="A168" s="203"/>
      <c r="B168" s="315"/>
      <c r="C168" s="203"/>
      <c r="D168" s="203"/>
      <c r="E168" s="203"/>
      <c r="F168" s="203"/>
      <c r="G168" s="203"/>
      <c r="H168" s="203"/>
      <c r="I168" s="203"/>
    </row>
    <row r="169" spans="1:9" ht="12.75">
      <c r="A169" s="203"/>
      <c r="B169" s="315"/>
      <c r="C169" s="203"/>
      <c r="D169" s="203"/>
      <c r="E169" s="203"/>
      <c r="F169" s="203"/>
      <c r="G169" s="203"/>
      <c r="H169" s="203"/>
      <c r="I169" s="203"/>
    </row>
    <row r="170" spans="1:9" ht="12.75">
      <c r="A170" s="203"/>
      <c r="B170" s="315"/>
      <c r="C170" s="203"/>
      <c r="D170" s="203"/>
      <c r="E170" s="203"/>
      <c r="F170" s="203"/>
      <c r="G170" s="203"/>
      <c r="H170" s="203"/>
      <c r="I170" s="203"/>
    </row>
    <row r="171" spans="1:9" ht="12.75">
      <c r="A171" s="203"/>
      <c r="B171" s="315"/>
      <c r="C171" s="203"/>
      <c r="D171" s="203"/>
      <c r="E171" s="203"/>
      <c r="F171" s="203"/>
      <c r="G171" s="203"/>
      <c r="H171" s="203"/>
      <c r="I171" s="203"/>
    </row>
    <row r="172" spans="1:9" ht="12.75">
      <c r="A172" s="203"/>
      <c r="B172" s="315"/>
      <c r="C172" s="203"/>
      <c r="D172" s="203"/>
      <c r="E172" s="203"/>
      <c r="F172" s="203"/>
      <c r="G172" s="203"/>
      <c r="H172" s="203"/>
      <c r="I172" s="203"/>
    </row>
    <row r="173" spans="1:9" ht="12.75">
      <c r="A173" s="203"/>
      <c r="B173" s="315"/>
      <c r="C173" s="203"/>
      <c r="D173" s="203"/>
      <c r="E173" s="203"/>
      <c r="F173" s="203"/>
      <c r="G173" s="203"/>
      <c r="H173" s="203"/>
      <c r="I173" s="203"/>
    </row>
    <row r="174" spans="1:9" ht="12.75">
      <c r="A174" s="203"/>
      <c r="B174" s="315"/>
      <c r="C174" s="203"/>
      <c r="D174" s="203"/>
      <c r="E174" s="203"/>
      <c r="F174" s="203"/>
      <c r="G174" s="203"/>
      <c r="H174" s="203"/>
      <c r="I174" s="203"/>
    </row>
    <row r="175" spans="1:9" ht="12.75">
      <c r="A175" s="203"/>
      <c r="B175" s="315"/>
      <c r="C175" s="203"/>
      <c r="D175" s="203"/>
      <c r="E175" s="203"/>
      <c r="F175" s="203"/>
      <c r="G175" s="203"/>
      <c r="H175" s="203"/>
      <c r="I175" s="203"/>
    </row>
    <row r="176" spans="1:9" ht="12.75">
      <c r="A176" s="203"/>
      <c r="B176" s="315"/>
      <c r="C176" s="203"/>
      <c r="D176" s="203"/>
      <c r="E176" s="203"/>
      <c r="F176" s="203"/>
      <c r="G176" s="203"/>
      <c r="H176" s="203"/>
      <c r="I176" s="203"/>
    </row>
    <row r="177" spans="1:9" ht="12.75">
      <c r="A177" s="203"/>
      <c r="B177" s="315"/>
      <c r="C177" s="203"/>
      <c r="D177" s="203"/>
      <c r="E177" s="203"/>
      <c r="F177" s="203"/>
      <c r="G177" s="203"/>
      <c r="H177" s="203"/>
      <c r="I177" s="203"/>
    </row>
    <row r="178" spans="1:9" ht="12.75">
      <c r="A178" s="203"/>
      <c r="B178" s="315"/>
      <c r="C178" s="203"/>
      <c r="D178" s="203"/>
      <c r="E178" s="203"/>
      <c r="F178" s="203"/>
      <c r="G178" s="203"/>
      <c r="H178" s="203"/>
      <c r="I178" s="203"/>
    </row>
    <row r="179" spans="1:9" ht="12.75">
      <c r="A179" s="203"/>
      <c r="B179" s="315"/>
      <c r="C179" s="203"/>
      <c r="D179" s="203"/>
      <c r="E179" s="203"/>
      <c r="F179" s="203"/>
      <c r="G179" s="203"/>
      <c r="H179" s="203"/>
      <c r="I179" s="203"/>
    </row>
    <row r="180" spans="1:9" ht="12.75">
      <c r="A180" s="203"/>
      <c r="B180" s="315"/>
      <c r="C180" s="203"/>
      <c r="D180" s="203"/>
      <c r="E180" s="203"/>
      <c r="F180" s="203"/>
      <c r="G180" s="203"/>
      <c r="H180" s="203"/>
      <c r="I180" s="203"/>
    </row>
    <row r="181" spans="1:9" ht="12.75">
      <c r="A181" s="203"/>
      <c r="B181" s="315"/>
      <c r="C181" s="203"/>
      <c r="D181" s="203"/>
      <c r="E181" s="203"/>
      <c r="F181" s="203"/>
      <c r="G181" s="203"/>
      <c r="H181" s="203"/>
      <c r="I181" s="203"/>
    </row>
    <row r="182" spans="1:9" ht="12.75">
      <c r="A182" s="203"/>
      <c r="B182" s="315"/>
      <c r="C182" s="203"/>
      <c r="D182" s="203"/>
      <c r="E182" s="203"/>
      <c r="F182" s="203"/>
      <c r="G182" s="203"/>
      <c r="H182" s="203"/>
      <c r="I182" s="203"/>
    </row>
    <row r="183" spans="1:9" ht="12.75">
      <c r="A183" s="203"/>
      <c r="B183" s="315"/>
      <c r="C183" s="203"/>
      <c r="D183" s="203"/>
      <c r="E183" s="203"/>
      <c r="F183" s="203"/>
      <c r="G183" s="203"/>
      <c r="H183" s="203"/>
      <c r="I183" s="203"/>
    </row>
    <row r="184" spans="1:9" ht="12.75">
      <c r="A184" s="203"/>
      <c r="B184" s="315"/>
      <c r="C184" s="203"/>
      <c r="D184" s="203"/>
      <c r="E184" s="203"/>
      <c r="F184" s="203"/>
      <c r="G184" s="203"/>
      <c r="H184" s="203"/>
      <c r="I184" s="203"/>
    </row>
    <row r="185" spans="1:9" ht="12.75">
      <c r="A185" s="203"/>
      <c r="B185" s="315"/>
      <c r="C185" s="203"/>
      <c r="D185" s="203"/>
      <c r="E185" s="203"/>
      <c r="F185" s="203"/>
      <c r="G185" s="203"/>
      <c r="H185" s="203"/>
      <c r="I185" s="203"/>
    </row>
    <row r="186" spans="1:9" ht="12.75">
      <c r="A186" s="203"/>
      <c r="B186" s="315"/>
      <c r="C186" s="203"/>
      <c r="D186" s="203"/>
      <c r="E186" s="203"/>
      <c r="F186" s="203"/>
      <c r="G186" s="203"/>
      <c r="H186" s="203"/>
      <c r="I186" s="203"/>
    </row>
  </sheetData>
  <sheetProtection password="C9CB" sheet="1" objects="1" scenarios="1"/>
  <mergeCells count="35">
    <mergeCell ref="B68:E68"/>
    <mergeCell ref="B4:D4"/>
    <mergeCell ref="B5:D5"/>
    <mergeCell ref="B6:D6"/>
    <mergeCell ref="B66:E66"/>
    <mergeCell ref="B67:E67"/>
    <mergeCell ref="B58:D58"/>
    <mergeCell ref="B56:E56"/>
    <mergeCell ref="B57:E57"/>
    <mergeCell ref="B48:E48"/>
    <mergeCell ref="H5:I5"/>
    <mergeCell ref="F3:G3"/>
    <mergeCell ref="F5:G5"/>
    <mergeCell ref="B2:D2"/>
    <mergeCell ref="B3:D3"/>
    <mergeCell ref="F4:G4"/>
    <mergeCell ref="H3:I3"/>
    <mergeCell ref="F48:G48"/>
    <mergeCell ref="F49:G49"/>
    <mergeCell ref="F50:G50"/>
    <mergeCell ref="F51:G51"/>
    <mergeCell ref="F52:G52"/>
    <mergeCell ref="F53:G53"/>
    <mergeCell ref="F54:G54"/>
    <mergeCell ref="B52:E52"/>
    <mergeCell ref="B53:E53"/>
    <mergeCell ref="F55:G55"/>
    <mergeCell ref="F56:G56"/>
    <mergeCell ref="F57:G57"/>
    <mergeCell ref="F58:G58"/>
    <mergeCell ref="B55:E55"/>
    <mergeCell ref="B49:E49"/>
    <mergeCell ref="B50:E50"/>
    <mergeCell ref="B51:E51"/>
    <mergeCell ref="B54:E54"/>
  </mergeCells>
  <printOptions/>
  <pageMargins left="0.75" right="0.5" top="0.5" bottom="0.5" header="0" footer="0"/>
  <pageSetup horizontalDpi="600" verticalDpi="600" orientation="portrait" scale="75" r:id="rId1"/>
  <headerFooter alignWithMargins="0">
    <oddHeader>&amp;C&amp;"Arial,Bold"&amp;16 &amp;"Arial,Regular"BUDGET INFORMATION- Pre Vocational
</oddHeader>
    <oddFooter>&amp;R  03/09/2006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8"/>
  <sheetViews>
    <sheetView tabSelected="1" workbookViewId="0" topLeftCell="A1">
      <selection activeCell="M27" sqref="M27"/>
    </sheetView>
  </sheetViews>
  <sheetFormatPr defaultColWidth="9.00390625" defaultRowHeight="15.75"/>
  <cols>
    <col min="1" max="1" width="11.125" style="0" customWidth="1"/>
    <col min="2" max="2" width="1.75390625" style="0" customWidth="1"/>
    <col min="3" max="3" width="3.375" style="0" customWidth="1"/>
  </cols>
  <sheetData>
    <row r="1" ht="15.75">
      <c r="A1" s="43" t="s">
        <v>544</v>
      </c>
    </row>
    <row r="3" ht="15.75">
      <c r="A3" s="43" t="s">
        <v>125</v>
      </c>
    </row>
    <row r="4" ht="15.75">
      <c r="A4" s="43" t="s">
        <v>253</v>
      </c>
    </row>
    <row r="5" ht="15.75">
      <c r="A5" s="43" t="s">
        <v>254</v>
      </c>
    </row>
    <row r="6" ht="15.75">
      <c r="A6" s="43"/>
    </row>
    <row r="7" ht="15.75">
      <c r="A7" s="43" t="s">
        <v>255</v>
      </c>
    </row>
    <row r="8" ht="15.75">
      <c r="A8" s="43" t="s">
        <v>256</v>
      </c>
    </row>
    <row r="9" ht="15.75">
      <c r="A9" s="43" t="s">
        <v>257</v>
      </c>
    </row>
    <row r="10" ht="15.75">
      <c r="A10" s="43" t="s">
        <v>258</v>
      </c>
    </row>
    <row r="11" ht="15.75">
      <c r="A11" s="43" t="s">
        <v>259</v>
      </c>
    </row>
    <row r="12" ht="15.75">
      <c r="A12" s="43" t="s">
        <v>260</v>
      </c>
    </row>
    <row r="13" ht="15.75">
      <c r="A13" s="43" t="s">
        <v>261</v>
      </c>
    </row>
    <row r="14" ht="15.75">
      <c r="A14" s="43" t="s">
        <v>262</v>
      </c>
    </row>
    <row r="15" ht="15.75">
      <c r="A15" s="43"/>
    </row>
    <row r="16" ht="15.75">
      <c r="A16" s="43" t="s">
        <v>111</v>
      </c>
    </row>
    <row r="17" ht="15.75">
      <c r="B17" t="s">
        <v>126</v>
      </c>
    </row>
    <row r="18" ht="15.75">
      <c r="B18" t="s">
        <v>127</v>
      </c>
    </row>
    <row r="20" ht="15.75">
      <c r="B20" t="s">
        <v>128</v>
      </c>
    </row>
    <row r="21" ht="15.75">
      <c r="B21" t="s">
        <v>129</v>
      </c>
    </row>
    <row r="22" ht="15.75">
      <c r="B22" t="s">
        <v>130</v>
      </c>
    </row>
    <row r="23" ht="15.75">
      <c r="B23" t="s">
        <v>131</v>
      </c>
    </row>
    <row r="25" spans="1:3" ht="15.75">
      <c r="A25" t="s">
        <v>552</v>
      </c>
      <c r="C25" t="s">
        <v>132</v>
      </c>
    </row>
    <row r="26" ht="15.75">
      <c r="C26" t="s">
        <v>133</v>
      </c>
    </row>
    <row r="27" ht="15.75">
      <c r="C27" t="s">
        <v>134</v>
      </c>
    </row>
    <row r="28" ht="15.75">
      <c r="C28" t="s">
        <v>135</v>
      </c>
    </row>
    <row r="30" ht="15.75">
      <c r="C30" t="s">
        <v>136</v>
      </c>
    </row>
    <row r="31" ht="15.75">
      <c r="C31" t="s">
        <v>137</v>
      </c>
    </row>
    <row r="32" ht="15.75">
      <c r="C32" t="s">
        <v>138</v>
      </c>
    </row>
    <row r="33" ht="15.75">
      <c r="C33" t="s">
        <v>139</v>
      </c>
    </row>
    <row r="34" ht="15.75">
      <c r="C34" t="s">
        <v>140</v>
      </c>
    </row>
    <row r="36" ht="15.75">
      <c r="C36" t="s">
        <v>141</v>
      </c>
    </row>
    <row r="37" ht="15.75">
      <c r="C37" t="s">
        <v>142</v>
      </c>
    </row>
    <row r="38" ht="15.75">
      <c r="C38" t="s">
        <v>143</v>
      </c>
    </row>
    <row r="39" ht="15.75">
      <c r="C39" t="s">
        <v>144</v>
      </c>
    </row>
    <row r="40" ht="15.75">
      <c r="C40" t="s">
        <v>145</v>
      </c>
    </row>
    <row r="41" ht="15.75">
      <c r="C41" t="s">
        <v>146</v>
      </c>
    </row>
    <row r="42" ht="15.75">
      <c r="C42" t="s">
        <v>147</v>
      </c>
    </row>
    <row r="43" ht="15.75">
      <c r="C43" t="s">
        <v>148</v>
      </c>
    </row>
    <row r="44" ht="15.75">
      <c r="C44" t="s">
        <v>149</v>
      </c>
    </row>
    <row r="46" ht="15.75">
      <c r="C46" t="s">
        <v>150</v>
      </c>
    </row>
    <row r="47" ht="15.75">
      <c r="C47" t="s">
        <v>151</v>
      </c>
    </row>
    <row r="48" ht="15.75">
      <c r="C48" t="s">
        <v>152</v>
      </c>
    </row>
    <row r="49" ht="15.75">
      <c r="C49" t="s">
        <v>153</v>
      </c>
    </row>
    <row r="51" ht="15.75">
      <c r="C51" t="s">
        <v>154</v>
      </c>
    </row>
    <row r="52" ht="15.75">
      <c r="C52" t="s">
        <v>155</v>
      </c>
    </row>
    <row r="53" ht="15.75">
      <c r="C53" t="s">
        <v>156</v>
      </c>
    </row>
    <row r="54" ht="15.75">
      <c r="C54" t="s">
        <v>157</v>
      </c>
    </row>
    <row r="55" ht="15.75">
      <c r="C55" t="s">
        <v>158</v>
      </c>
    </row>
    <row r="56" ht="15.75">
      <c r="C56" t="s">
        <v>159</v>
      </c>
    </row>
    <row r="57" ht="15.75">
      <c r="C57" t="s">
        <v>160</v>
      </c>
    </row>
    <row r="58" ht="15.75">
      <c r="C58" t="s">
        <v>161</v>
      </c>
    </row>
    <row r="59" ht="15.75">
      <c r="C59" t="s">
        <v>162</v>
      </c>
    </row>
    <row r="61" ht="15.75">
      <c r="C61" t="s">
        <v>150</v>
      </c>
    </row>
    <row r="62" spans="3:4" ht="15.75">
      <c r="C62" s="1" t="s">
        <v>163</v>
      </c>
      <c r="D62" s="43"/>
    </row>
    <row r="63" spans="3:4" ht="15.75">
      <c r="C63" s="1" t="s">
        <v>164</v>
      </c>
      <c r="D63" s="43"/>
    </row>
    <row r="64" spans="3:4" ht="15.75">
      <c r="C64" s="1" t="s">
        <v>165</v>
      </c>
      <c r="D64" s="43"/>
    </row>
    <row r="65" spans="3:4" ht="15.75">
      <c r="C65" s="1" t="s">
        <v>166</v>
      </c>
      <c r="D65" s="43"/>
    </row>
    <row r="67" ht="15.75">
      <c r="C67" s="43" t="s">
        <v>275</v>
      </c>
    </row>
    <row r="68" ht="15.75">
      <c r="C68" s="43" t="s">
        <v>276</v>
      </c>
    </row>
    <row r="69" ht="15.75">
      <c r="C69" s="43" t="s">
        <v>277</v>
      </c>
    </row>
    <row r="70" ht="15.75">
      <c r="C70" s="43" t="s">
        <v>278</v>
      </c>
    </row>
    <row r="71" ht="15.75">
      <c r="C71" s="43" t="s">
        <v>279</v>
      </c>
    </row>
    <row r="72" ht="15.75">
      <c r="C72" s="43" t="s">
        <v>280</v>
      </c>
    </row>
    <row r="73" ht="15.75">
      <c r="C73" s="43" t="s">
        <v>281</v>
      </c>
    </row>
    <row r="74" ht="15.75">
      <c r="C74" s="43" t="s">
        <v>282</v>
      </c>
    </row>
    <row r="76" ht="15.75">
      <c r="C76" t="s">
        <v>167</v>
      </c>
    </row>
    <row r="77" ht="15.75">
      <c r="C77" t="s">
        <v>168</v>
      </c>
    </row>
    <row r="78" ht="15.75">
      <c r="C78" t="s">
        <v>169</v>
      </c>
    </row>
    <row r="79" ht="15.75">
      <c r="C79" t="s">
        <v>170</v>
      </c>
    </row>
    <row r="80" ht="15.75">
      <c r="C80" t="s">
        <v>171</v>
      </c>
    </row>
    <row r="81" ht="15.75">
      <c r="C81" t="s">
        <v>172</v>
      </c>
    </row>
    <row r="83" ht="15.75">
      <c r="C83" t="s">
        <v>173</v>
      </c>
    </row>
    <row r="84" ht="15.75">
      <c r="C84" t="s">
        <v>174</v>
      </c>
    </row>
    <row r="85" ht="15.75">
      <c r="C85" t="s">
        <v>175</v>
      </c>
    </row>
    <row r="86" ht="15.75">
      <c r="C86" t="s">
        <v>176</v>
      </c>
    </row>
    <row r="87" ht="15.75">
      <c r="C87" t="s">
        <v>177</v>
      </c>
    </row>
    <row r="88" ht="15.75">
      <c r="C88" t="s">
        <v>178</v>
      </c>
    </row>
    <row r="90" ht="15.75">
      <c r="C90" t="s">
        <v>179</v>
      </c>
    </row>
    <row r="91" ht="15.75">
      <c r="C91" t="s">
        <v>180</v>
      </c>
    </row>
    <row r="92" ht="15.75">
      <c r="C92" t="s">
        <v>181</v>
      </c>
    </row>
    <row r="93" ht="15.75">
      <c r="C93" t="s">
        <v>182</v>
      </c>
    </row>
    <row r="94" ht="15.75">
      <c r="C94" t="s">
        <v>183</v>
      </c>
    </row>
    <row r="95" ht="15.75">
      <c r="C95" t="s">
        <v>184</v>
      </c>
    </row>
    <row r="96" ht="15.75">
      <c r="C96" t="s">
        <v>185</v>
      </c>
    </row>
    <row r="97" ht="15.75">
      <c r="C97" t="s">
        <v>186</v>
      </c>
    </row>
    <row r="98" ht="15.75">
      <c r="C98" t="s">
        <v>187</v>
      </c>
    </row>
    <row r="100" ht="15.75">
      <c r="C100" t="s">
        <v>188</v>
      </c>
    </row>
    <row r="101" ht="15.75">
      <c r="C101" t="s">
        <v>189</v>
      </c>
    </row>
    <row r="102" ht="15.75">
      <c r="C102" t="s">
        <v>190</v>
      </c>
    </row>
    <row r="104" ht="15.75">
      <c r="C104" t="s">
        <v>191</v>
      </c>
    </row>
    <row r="105" ht="15.75">
      <c r="C105" t="s">
        <v>192</v>
      </c>
    </row>
    <row r="106" ht="15.75">
      <c r="C106" t="s">
        <v>193</v>
      </c>
    </row>
    <row r="108" ht="15.75">
      <c r="C108" t="s">
        <v>194</v>
      </c>
    </row>
    <row r="109" ht="15.75">
      <c r="C109" t="s">
        <v>195</v>
      </c>
    </row>
    <row r="110" ht="15.75">
      <c r="C110" t="s">
        <v>196</v>
      </c>
    </row>
    <row r="111" ht="15.75">
      <c r="C111" t="s">
        <v>197</v>
      </c>
    </row>
    <row r="113" ht="15.75">
      <c r="C113" t="s">
        <v>198</v>
      </c>
    </row>
    <row r="114" ht="15.75">
      <c r="C114" t="s">
        <v>199</v>
      </c>
    </row>
    <row r="115" ht="15.75">
      <c r="C115" t="s">
        <v>196</v>
      </c>
    </row>
    <row r="116" ht="15.75">
      <c r="C116" t="s">
        <v>200</v>
      </c>
    </row>
    <row r="117" ht="15.75">
      <c r="C117" t="s">
        <v>201</v>
      </c>
    </row>
    <row r="119" ht="15.75">
      <c r="C119" t="s">
        <v>202</v>
      </c>
    </row>
    <row r="120" ht="15.75">
      <c r="C120" t="s">
        <v>203</v>
      </c>
    </row>
    <row r="121" ht="15.75">
      <c r="C121" t="s">
        <v>204</v>
      </c>
    </row>
    <row r="122" ht="15.75">
      <c r="C122" t="s">
        <v>205</v>
      </c>
    </row>
    <row r="124" ht="15.75">
      <c r="A124" s="43" t="s">
        <v>112</v>
      </c>
    </row>
    <row r="126" ht="15.75">
      <c r="A126" s="43" t="s">
        <v>283</v>
      </c>
    </row>
    <row r="127" ht="15.75">
      <c r="A127" s="43" t="s">
        <v>284</v>
      </c>
    </row>
    <row r="128" ht="15.75">
      <c r="A128" s="43" t="s">
        <v>285</v>
      </c>
    </row>
    <row r="129" ht="15.75">
      <c r="A129" s="43"/>
    </row>
    <row r="130" ht="15.75">
      <c r="A130" s="43" t="s">
        <v>263</v>
      </c>
    </row>
    <row r="131" ht="15.75">
      <c r="A131" s="43" t="s">
        <v>264</v>
      </c>
    </row>
    <row r="132" ht="15.75">
      <c r="A132" s="43" t="s">
        <v>265</v>
      </c>
    </row>
    <row r="133" ht="15.75">
      <c r="A133" s="43" t="s">
        <v>266</v>
      </c>
    </row>
    <row r="134" ht="15.75">
      <c r="A134" s="43"/>
    </row>
    <row r="135" ht="15.75">
      <c r="A135" s="43" t="s">
        <v>267</v>
      </c>
    </row>
    <row r="136" ht="15.75">
      <c r="A136" s="43" t="s">
        <v>268</v>
      </c>
    </row>
    <row r="137" ht="15.75">
      <c r="A137" s="43" t="s">
        <v>269</v>
      </c>
    </row>
    <row r="138" ht="15.75">
      <c r="A138" s="43"/>
    </row>
    <row r="139" spans="1:3" ht="15.75">
      <c r="A139" t="s">
        <v>545</v>
      </c>
      <c r="C139" t="s">
        <v>206</v>
      </c>
    </row>
    <row r="140" ht="15.75">
      <c r="C140" t="s">
        <v>40</v>
      </c>
    </row>
    <row r="142" spans="1:3" ht="15.75">
      <c r="A142" t="s">
        <v>546</v>
      </c>
      <c r="C142" t="s">
        <v>549</v>
      </c>
    </row>
    <row r="144" spans="1:3" ht="15.75">
      <c r="A144" t="s">
        <v>551</v>
      </c>
      <c r="C144" t="s">
        <v>207</v>
      </c>
    </row>
    <row r="145" ht="15.75">
      <c r="C145" t="s">
        <v>40</v>
      </c>
    </row>
    <row r="147" spans="1:3" ht="15.75">
      <c r="A147" t="s">
        <v>654</v>
      </c>
      <c r="C147" t="s">
        <v>208</v>
      </c>
    </row>
    <row r="148" ht="15.75">
      <c r="C148" t="s">
        <v>40</v>
      </c>
    </row>
    <row r="150" spans="1:3" ht="15.75">
      <c r="A150" t="s">
        <v>113</v>
      </c>
      <c r="C150" t="s">
        <v>209</v>
      </c>
    </row>
    <row r="151" ht="15.75">
      <c r="C151" t="s">
        <v>210</v>
      </c>
    </row>
    <row r="153" ht="15.75">
      <c r="C153" t="s">
        <v>211</v>
      </c>
    </row>
    <row r="154" ht="15.75">
      <c r="C154" t="s">
        <v>212</v>
      </c>
    </row>
    <row r="155" ht="15.75">
      <c r="C155" t="s">
        <v>213</v>
      </c>
    </row>
    <row r="156" ht="15.75">
      <c r="C156" t="s">
        <v>214</v>
      </c>
    </row>
    <row r="158" ht="15.75">
      <c r="C158" t="s">
        <v>215</v>
      </c>
    </row>
    <row r="159" ht="15.75">
      <c r="C159" t="s">
        <v>216</v>
      </c>
    </row>
    <row r="160" ht="15.75">
      <c r="C160" t="s">
        <v>217</v>
      </c>
    </row>
    <row r="162" ht="15.75">
      <c r="C162" t="s">
        <v>218</v>
      </c>
    </row>
    <row r="163" ht="15.75">
      <c r="C163" t="s">
        <v>219</v>
      </c>
    </row>
    <row r="164" ht="15.75">
      <c r="C164" t="s">
        <v>220</v>
      </c>
    </row>
    <row r="165" ht="15.75">
      <c r="C165" t="s">
        <v>221</v>
      </c>
    </row>
    <row r="166" ht="15.75">
      <c r="C166" t="s">
        <v>222</v>
      </c>
    </row>
    <row r="168" ht="15.75">
      <c r="C168" t="s">
        <v>223</v>
      </c>
    </row>
    <row r="169" ht="15.75">
      <c r="C169" t="s">
        <v>224</v>
      </c>
    </row>
    <row r="170" ht="15.75">
      <c r="C170" t="s">
        <v>225</v>
      </c>
    </row>
    <row r="171" ht="15.75">
      <c r="C171" t="s">
        <v>547</v>
      </c>
    </row>
    <row r="173" ht="15.75">
      <c r="C173" t="s">
        <v>226</v>
      </c>
    </row>
    <row r="174" ht="15.75">
      <c r="C174" t="s">
        <v>227</v>
      </c>
    </row>
    <row r="175" ht="15.75">
      <c r="C175" t="s">
        <v>228</v>
      </c>
    </row>
    <row r="176" ht="15.75">
      <c r="C176" t="s">
        <v>229</v>
      </c>
    </row>
    <row r="178" ht="15.75">
      <c r="C178" t="s">
        <v>230</v>
      </c>
    </row>
    <row r="179" ht="15.75">
      <c r="C179" t="s">
        <v>231</v>
      </c>
    </row>
    <row r="180" ht="15.75">
      <c r="C180" t="s">
        <v>232</v>
      </c>
    </row>
    <row r="182" ht="15.75">
      <c r="C182" s="43" t="s">
        <v>233</v>
      </c>
    </row>
    <row r="183" ht="15.75">
      <c r="C183" s="43" t="s">
        <v>234</v>
      </c>
    </row>
    <row r="184" ht="15.75">
      <c r="C184" s="43" t="s">
        <v>235</v>
      </c>
    </row>
    <row r="186" spans="1:3" ht="15.75">
      <c r="A186" t="s">
        <v>548</v>
      </c>
      <c r="C186" t="s">
        <v>236</v>
      </c>
    </row>
    <row r="187" ht="15.75">
      <c r="C187" t="s">
        <v>237</v>
      </c>
    </row>
    <row r="189" spans="1:3" ht="15.75">
      <c r="A189" t="s">
        <v>655</v>
      </c>
      <c r="C189" t="s">
        <v>238</v>
      </c>
    </row>
    <row r="190" ht="15.75">
      <c r="C190" t="s">
        <v>239</v>
      </c>
    </row>
    <row r="192" spans="1:3" ht="15.75">
      <c r="A192" t="s">
        <v>657</v>
      </c>
      <c r="C192" s="43" t="s">
        <v>240</v>
      </c>
    </row>
    <row r="193" ht="15.75">
      <c r="C193" s="43" t="s">
        <v>241</v>
      </c>
    </row>
    <row r="195" ht="15.75">
      <c r="C195" t="s">
        <v>242</v>
      </c>
    </row>
    <row r="196" ht="15.75">
      <c r="C196" t="s">
        <v>243</v>
      </c>
    </row>
    <row r="198" spans="1:3" ht="15.75">
      <c r="A198" t="s">
        <v>641</v>
      </c>
      <c r="C198" t="s">
        <v>119</v>
      </c>
    </row>
    <row r="199" ht="15.75">
      <c r="C199" t="s">
        <v>40</v>
      </c>
    </row>
    <row r="201" ht="15.75">
      <c r="A201" s="43" t="s">
        <v>270</v>
      </c>
    </row>
    <row r="202" ht="15.75">
      <c r="A202" s="43" t="s">
        <v>271</v>
      </c>
    </row>
    <row r="203" ht="15.75">
      <c r="A203" s="43" t="s">
        <v>272</v>
      </c>
    </row>
    <row r="205" spans="1:3" ht="15.75">
      <c r="A205" t="s">
        <v>123</v>
      </c>
      <c r="C205" t="s">
        <v>120</v>
      </c>
    </row>
    <row r="206" ht="15.75">
      <c r="C206" t="s">
        <v>244</v>
      </c>
    </row>
    <row r="207" ht="15.75">
      <c r="C207" t="s">
        <v>245</v>
      </c>
    </row>
    <row r="208" ht="15.75">
      <c r="C208" t="s">
        <v>246</v>
      </c>
    </row>
    <row r="209" ht="15.75">
      <c r="C209" t="s">
        <v>247</v>
      </c>
    </row>
    <row r="211" ht="15.75">
      <c r="C211" t="s">
        <v>121</v>
      </c>
    </row>
    <row r="212" ht="15.75">
      <c r="C212" t="s">
        <v>122</v>
      </c>
    </row>
    <row r="214" spans="1:3" ht="15.75">
      <c r="A214" t="s">
        <v>41</v>
      </c>
      <c r="C214" t="s">
        <v>37</v>
      </c>
    </row>
    <row r="218" ht="15.75">
      <c r="A218" s="43" t="s">
        <v>273</v>
      </c>
    </row>
    <row r="219" ht="15.75">
      <c r="A219" s="43" t="s">
        <v>271</v>
      </c>
    </row>
    <row r="220" ht="15.75">
      <c r="A220" s="43" t="s">
        <v>274</v>
      </c>
    </row>
    <row r="222" spans="1:3" ht="15.75">
      <c r="A222" t="s">
        <v>114</v>
      </c>
      <c r="C222" t="s">
        <v>248</v>
      </c>
    </row>
    <row r="223" ht="15.75">
      <c r="C223" t="s">
        <v>249</v>
      </c>
    </row>
    <row r="224" ht="15.75">
      <c r="C224" t="s">
        <v>250</v>
      </c>
    </row>
    <row r="225" ht="15.75">
      <c r="C225" t="s">
        <v>251</v>
      </c>
    </row>
    <row r="226" ht="15.75">
      <c r="C226" t="s">
        <v>252</v>
      </c>
    </row>
    <row r="227" ht="15.75">
      <c r="D227" t="s">
        <v>555</v>
      </c>
    </row>
    <row r="228" spans="1:3" ht="15.75">
      <c r="A228" t="s">
        <v>115</v>
      </c>
      <c r="C228" t="s">
        <v>116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&amp;LInsturctions for Pre Vocational</oddHeader>
    <oddFooter>&amp;CPage &amp;P of &amp;N&amp;R 03/09/2006
</oddFooter>
  </headerFooter>
  <rowBreaks count="1" manualBreakCount="1"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">
      <pane xSplit="1" ySplit="6" topLeftCell="B7" activePane="bottomRight" state="frozen"/>
      <selection pane="topLeft" activeCell="I1" sqref="I1"/>
      <selection pane="topRight" activeCell="I1" sqref="I1"/>
      <selection pane="bottomLeft" activeCell="I1" sqref="I1"/>
      <selection pane="bottomRight" activeCell="A59" sqref="A59"/>
    </sheetView>
  </sheetViews>
  <sheetFormatPr defaultColWidth="9.00390625" defaultRowHeight="15.75"/>
  <cols>
    <col min="1" max="1" width="30.125" style="56" bestFit="1" customWidth="1"/>
    <col min="2" max="3" width="9.00390625" style="56" customWidth="1"/>
    <col min="4" max="4" width="8.00390625" style="56" customWidth="1"/>
    <col min="5" max="5" width="10.125" style="56" customWidth="1"/>
    <col min="6" max="6" width="10.50390625" style="56" customWidth="1"/>
    <col min="7" max="7" width="10.75390625" style="56" bestFit="1" customWidth="1"/>
    <col min="8" max="16384" width="8.00390625" style="56" customWidth="1"/>
  </cols>
  <sheetData>
    <row r="1" spans="1:7" ht="12.75">
      <c r="A1" s="61" t="s">
        <v>565</v>
      </c>
      <c r="B1" s="55"/>
      <c r="C1" s="55"/>
      <c r="D1" s="367">
        <f>+SUMMARY!B4</f>
        <v>0</v>
      </c>
      <c r="E1" s="365"/>
      <c r="F1" s="365"/>
      <c r="G1" s="366"/>
    </row>
    <row r="2" spans="4:7" ht="12.75">
      <c r="D2" s="367">
        <f>+SUMMARY!B5</f>
        <v>0</v>
      </c>
      <c r="E2" s="365"/>
      <c r="F2" s="365"/>
      <c r="G2" s="366"/>
    </row>
    <row r="3" spans="4:7" ht="12.75">
      <c r="D3" s="367">
        <f>+SUMMARY!B6</f>
        <v>0</v>
      </c>
      <c r="E3" s="365"/>
      <c r="F3" s="365"/>
      <c r="G3" s="366"/>
    </row>
    <row r="4" spans="4:9" ht="12.75">
      <c r="D4" s="364">
        <f>+SUMMARY!H3</f>
        <v>0</v>
      </c>
      <c r="E4" s="365"/>
      <c r="F4" s="365"/>
      <c r="G4" s="366"/>
      <c r="H4" s="202"/>
      <c r="I4" s="202"/>
    </row>
    <row r="6" spans="1:7" ht="12.75">
      <c r="A6" s="61" t="s">
        <v>566</v>
      </c>
      <c r="B6" s="98" t="s">
        <v>709</v>
      </c>
      <c r="C6" s="76" t="s">
        <v>567</v>
      </c>
      <c r="D6" s="77" t="s">
        <v>568</v>
      </c>
      <c r="E6" s="209" t="s">
        <v>710</v>
      </c>
      <c r="F6" s="77" t="s">
        <v>569</v>
      </c>
      <c r="G6" s="77" t="s">
        <v>490</v>
      </c>
    </row>
    <row r="7" spans="1:7" ht="12.75">
      <c r="A7" s="78"/>
      <c r="B7" s="79"/>
      <c r="C7" s="79"/>
      <c r="D7" s="78"/>
      <c r="E7" s="210">
        <f>ROUND(+B7*C7*D7,0)</f>
        <v>0</v>
      </c>
      <c r="F7" s="80"/>
      <c r="G7" s="211">
        <f>IF(E7&gt;F7,E7,F7)</f>
        <v>0</v>
      </c>
    </row>
    <row r="8" spans="1:7" ht="12.75">
      <c r="A8" s="78"/>
      <c r="B8" s="79"/>
      <c r="C8" s="79"/>
      <c r="D8" s="78"/>
      <c r="E8" s="210">
        <f aca="true" t="shared" si="0" ref="E8:E24">ROUND(+B8*C8*D8,0)</f>
        <v>0</v>
      </c>
      <c r="F8" s="80"/>
      <c r="G8" s="211">
        <f aca="true" t="shared" si="1" ref="G8:G24">IF(E8&gt;F8,E8,F8)</f>
        <v>0</v>
      </c>
    </row>
    <row r="9" spans="1:7" ht="12.75">
      <c r="A9" s="78"/>
      <c r="B9" s="79"/>
      <c r="C9" s="79"/>
      <c r="D9" s="78"/>
      <c r="E9" s="210">
        <f t="shared" si="0"/>
        <v>0</v>
      </c>
      <c r="F9" s="80"/>
      <c r="G9" s="211">
        <f t="shared" si="1"/>
        <v>0</v>
      </c>
    </row>
    <row r="10" spans="1:7" ht="12.75">
      <c r="A10" s="78"/>
      <c r="B10" s="79"/>
      <c r="C10" s="79"/>
      <c r="D10" s="78"/>
      <c r="E10" s="210">
        <f t="shared" si="0"/>
        <v>0</v>
      </c>
      <c r="F10" s="80"/>
      <c r="G10" s="211">
        <f t="shared" si="1"/>
        <v>0</v>
      </c>
    </row>
    <row r="11" spans="1:7" ht="12.75">
      <c r="A11" s="78"/>
      <c r="B11" s="79"/>
      <c r="C11" s="79"/>
      <c r="D11" s="78"/>
      <c r="E11" s="210">
        <f t="shared" si="0"/>
        <v>0</v>
      </c>
      <c r="F11" s="80"/>
      <c r="G11" s="211">
        <f t="shared" si="1"/>
        <v>0</v>
      </c>
    </row>
    <row r="12" spans="1:7" ht="12.75">
      <c r="A12" s="78"/>
      <c r="B12" s="79"/>
      <c r="C12" s="79"/>
      <c r="D12" s="78"/>
      <c r="E12" s="210">
        <f t="shared" si="0"/>
        <v>0</v>
      </c>
      <c r="F12" s="80"/>
      <c r="G12" s="211">
        <f t="shared" si="1"/>
        <v>0</v>
      </c>
    </row>
    <row r="13" spans="1:7" ht="12.75">
      <c r="A13" s="78"/>
      <c r="B13" s="79"/>
      <c r="C13" s="79"/>
      <c r="D13" s="78"/>
      <c r="E13" s="210">
        <f t="shared" si="0"/>
        <v>0</v>
      </c>
      <c r="F13" s="80"/>
      <c r="G13" s="211">
        <f t="shared" si="1"/>
        <v>0</v>
      </c>
    </row>
    <row r="14" spans="1:7" ht="12.75">
      <c r="A14" s="78"/>
      <c r="B14" s="79"/>
      <c r="C14" s="79"/>
      <c r="D14" s="78"/>
      <c r="E14" s="210">
        <f t="shared" si="0"/>
        <v>0</v>
      </c>
      <c r="F14" s="80"/>
      <c r="G14" s="211">
        <f t="shared" si="1"/>
        <v>0</v>
      </c>
    </row>
    <row r="15" spans="1:7" ht="12.75">
      <c r="A15" s="78"/>
      <c r="B15" s="79"/>
      <c r="C15" s="79"/>
      <c r="D15" s="78"/>
      <c r="E15" s="210">
        <f t="shared" si="0"/>
        <v>0</v>
      </c>
      <c r="F15" s="80"/>
      <c r="G15" s="211">
        <f t="shared" si="1"/>
        <v>0</v>
      </c>
    </row>
    <row r="16" spans="1:7" ht="12.75">
      <c r="A16" s="78"/>
      <c r="B16" s="79"/>
      <c r="C16" s="79"/>
      <c r="D16" s="78"/>
      <c r="E16" s="210">
        <f t="shared" si="0"/>
        <v>0</v>
      </c>
      <c r="F16" s="80"/>
      <c r="G16" s="211">
        <f t="shared" si="1"/>
        <v>0</v>
      </c>
    </row>
    <row r="17" spans="1:7" ht="12.75">
      <c r="A17" s="78"/>
      <c r="B17" s="79"/>
      <c r="C17" s="79"/>
      <c r="D17" s="78"/>
      <c r="E17" s="210">
        <f t="shared" si="0"/>
        <v>0</v>
      </c>
      <c r="F17" s="80"/>
      <c r="G17" s="211">
        <f t="shared" si="1"/>
        <v>0</v>
      </c>
    </row>
    <row r="18" spans="1:7" ht="12.75">
      <c r="A18" s="78"/>
      <c r="B18" s="79"/>
      <c r="C18" s="79"/>
      <c r="D18" s="78"/>
      <c r="E18" s="210">
        <f t="shared" si="0"/>
        <v>0</v>
      </c>
      <c r="F18" s="80"/>
      <c r="G18" s="211">
        <f t="shared" si="1"/>
        <v>0</v>
      </c>
    </row>
    <row r="19" spans="1:7" ht="12.75">
      <c r="A19" s="78"/>
      <c r="B19" s="79"/>
      <c r="C19" s="79"/>
      <c r="D19" s="78"/>
      <c r="E19" s="210">
        <f t="shared" si="0"/>
        <v>0</v>
      </c>
      <c r="F19" s="80"/>
      <c r="G19" s="211">
        <f t="shared" si="1"/>
        <v>0</v>
      </c>
    </row>
    <row r="20" spans="1:7" ht="12.75">
      <c r="A20" s="78"/>
      <c r="B20" s="79"/>
      <c r="C20" s="79"/>
      <c r="D20" s="78"/>
      <c r="E20" s="210">
        <f t="shared" si="0"/>
        <v>0</v>
      </c>
      <c r="F20" s="80"/>
      <c r="G20" s="211">
        <f t="shared" si="1"/>
        <v>0</v>
      </c>
    </row>
    <row r="21" spans="1:7" ht="12.75">
      <c r="A21" s="78"/>
      <c r="B21" s="79"/>
      <c r="C21" s="79"/>
      <c r="D21" s="78"/>
      <c r="E21" s="210">
        <f t="shared" si="0"/>
        <v>0</v>
      </c>
      <c r="F21" s="80"/>
      <c r="G21" s="211">
        <f t="shared" si="1"/>
        <v>0</v>
      </c>
    </row>
    <row r="22" spans="1:7" ht="12.75">
      <c r="A22" s="78"/>
      <c r="B22" s="79"/>
      <c r="C22" s="79"/>
      <c r="D22" s="78"/>
      <c r="E22" s="210">
        <f t="shared" si="0"/>
        <v>0</v>
      </c>
      <c r="F22" s="80"/>
      <c r="G22" s="211">
        <f t="shared" si="1"/>
        <v>0</v>
      </c>
    </row>
    <row r="23" spans="1:7" ht="12.75">
      <c r="A23" s="78"/>
      <c r="B23" s="79"/>
      <c r="C23" s="79"/>
      <c r="D23" s="78"/>
      <c r="E23" s="210">
        <f t="shared" si="0"/>
        <v>0</v>
      </c>
      <c r="F23" s="80"/>
      <c r="G23" s="211">
        <f t="shared" si="1"/>
        <v>0</v>
      </c>
    </row>
    <row r="24" spans="1:7" ht="12.75">
      <c r="A24" s="78"/>
      <c r="B24" s="79"/>
      <c r="C24" s="79"/>
      <c r="D24" s="78"/>
      <c r="E24" s="210">
        <f t="shared" si="0"/>
        <v>0</v>
      </c>
      <c r="F24" s="80"/>
      <c r="G24" s="211">
        <f t="shared" si="1"/>
        <v>0</v>
      </c>
    </row>
    <row r="25" spans="1:7" ht="12.75">
      <c r="A25" s="78"/>
      <c r="B25" s="81"/>
      <c r="C25" s="81"/>
      <c r="D25" s="78"/>
      <c r="E25" s="210">
        <f aca="true" t="shared" si="2" ref="E25:E36">ROUND(+B25*C25*D25,0)</f>
        <v>0</v>
      </c>
      <c r="F25" s="80"/>
      <c r="G25" s="211">
        <f aca="true" t="shared" si="3" ref="G25:G49">IF(E25&gt;F25,E25,F25)</f>
        <v>0</v>
      </c>
    </row>
    <row r="26" spans="1:7" ht="12.75">
      <c r="A26" s="78"/>
      <c r="B26" s="81"/>
      <c r="C26" s="81"/>
      <c r="D26" s="78"/>
      <c r="E26" s="210">
        <f t="shared" si="2"/>
        <v>0</v>
      </c>
      <c r="F26" s="80"/>
      <c r="G26" s="211">
        <f t="shared" si="3"/>
        <v>0</v>
      </c>
    </row>
    <row r="27" spans="1:7" ht="12.75">
      <c r="A27" s="78"/>
      <c r="B27" s="81"/>
      <c r="C27" s="81"/>
      <c r="D27" s="78"/>
      <c r="E27" s="210">
        <f t="shared" si="2"/>
        <v>0</v>
      </c>
      <c r="F27" s="80"/>
      <c r="G27" s="211">
        <f t="shared" si="3"/>
        <v>0</v>
      </c>
    </row>
    <row r="28" spans="1:7" ht="12.75">
      <c r="A28" s="78"/>
      <c r="B28" s="81"/>
      <c r="C28" s="81"/>
      <c r="D28" s="78"/>
      <c r="E28" s="210">
        <f t="shared" si="2"/>
        <v>0</v>
      </c>
      <c r="F28" s="80"/>
      <c r="G28" s="211">
        <f t="shared" si="3"/>
        <v>0</v>
      </c>
    </row>
    <row r="29" spans="1:7" ht="12.75">
      <c r="A29" s="78"/>
      <c r="B29" s="81"/>
      <c r="C29" s="81"/>
      <c r="D29" s="78"/>
      <c r="E29" s="210">
        <f t="shared" si="2"/>
        <v>0</v>
      </c>
      <c r="F29" s="80"/>
      <c r="G29" s="211">
        <f t="shared" si="3"/>
        <v>0</v>
      </c>
    </row>
    <row r="30" spans="1:7" ht="12.75">
      <c r="A30" s="78"/>
      <c r="B30" s="81"/>
      <c r="C30" s="81"/>
      <c r="D30" s="78"/>
      <c r="E30" s="210">
        <f t="shared" si="2"/>
        <v>0</v>
      </c>
      <c r="F30" s="80"/>
      <c r="G30" s="211">
        <f t="shared" si="3"/>
        <v>0</v>
      </c>
    </row>
    <row r="31" spans="1:7" ht="12.75">
      <c r="A31" s="78"/>
      <c r="B31" s="81"/>
      <c r="C31" s="81"/>
      <c r="D31" s="78"/>
      <c r="E31" s="210">
        <f t="shared" si="2"/>
        <v>0</v>
      </c>
      <c r="F31" s="196"/>
      <c r="G31" s="211">
        <f t="shared" si="3"/>
        <v>0</v>
      </c>
    </row>
    <row r="32" spans="1:7" ht="12.75">
      <c r="A32" s="78"/>
      <c r="B32" s="81"/>
      <c r="C32" s="81"/>
      <c r="D32" s="78"/>
      <c r="E32" s="210">
        <f t="shared" si="2"/>
        <v>0</v>
      </c>
      <c r="F32" s="196"/>
      <c r="G32" s="211">
        <f t="shared" si="3"/>
        <v>0</v>
      </c>
    </row>
    <row r="33" spans="1:7" ht="12.75">
      <c r="A33" s="78"/>
      <c r="B33" s="81"/>
      <c r="C33" s="81"/>
      <c r="D33" s="78"/>
      <c r="E33" s="210">
        <f t="shared" si="2"/>
        <v>0</v>
      </c>
      <c r="F33" s="196"/>
      <c r="G33" s="211">
        <f>IF(E33&gt;F33,E33,F33)</f>
        <v>0</v>
      </c>
    </row>
    <row r="34" spans="1:7" ht="12.75">
      <c r="A34" s="78"/>
      <c r="B34" s="81"/>
      <c r="C34" s="81"/>
      <c r="D34" s="78"/>
      <c r="E34" s="210">
        <f t="shared" si="2"/>
        <v>0</v>
      </c>
      <c r="F34" s="196"/>
      <c r="G34" s="211">
        <f>IF(E34&gt;F34,E34,F34)</f>
        <v>0</v>
      </c>
    </row>
    <row r="35" spans="1:7" ht="12.75">
      <c r="A35" s="78"/>
      <c r="B35" s="81"/>
      <c r="C35" s="81"/>
      <c r="D35" s="78"/>
      <c r="E35" s="210">
        <f t="shared" si="2"/>
        <v>0</v>
      </c>
      <c r="F35" s="196"/>
      <c r="G35" s="211">
        <f>IF(E35&gt;F35,E35,F35)</f>
        <v>0</v>
      </c>
    </row>
    <row r="36" spans="1:7" ht="12.75">
      <c r="A36" s="78"/>
      <c r="B36" s="81"/>
      <c r="C36" s="81"/>
      <c r="D36" s="78"/>
      <c r="E36" s="210">
        <f t="shared" si="2"/>
        <v>0</v>
      </c>
      <c r="F36" s="196"/>
      <c r="G36" s="211">
        <f t="shared" si="3"/>
        <v>0</v>
      </c>
    </row>
    <row r="37" spans="1:7" ht="12.75">
      <c r="A37" s="78"/>
      <c r="B37" s="81"/>
      <c r="C37" s="81"/>
      <c r="D37" s="78"/>
      <c r="E37" s="210">
        <f aca="true" t="shared" si="4" ref="E37:E43">ROUND(+B37*C37*D37,0)</f>
        <v>0</v>
      </c>
      <c r="F37" s="196"/>
      <c r="G37" s="211">
        <f aca="true" t="shared" si="5" ref="G37:G43">IF(E37&gt;F37,E37,F37)</f>
        <v>0</v>
      </c>
    </row>
    <row r="38" spans="1:7" ht="12.75">
      <c r="A38" s="78"/>
      <c r="B38" s="81"/>
      <c r="C38" s="81"/>
      <c r="D38" s="78"/>
      <c r="E38" s="210">
        <f t="shared" si="4"/>
        <v>0</v>
      </c>
      <c r="F38" s="196"/>
      <c r="G38" s="211">
        <f t="shared" si="5"/>
        <v>0</v>
      </c>
    </row>
    <row r="39" spans="1:7" ht="12.75">
      <c r="A39" s="78"/>
      <c r="B39" s="81"/>
      <c r="C39" s="81"/>
      <c r="D39" s="78"/>
      <c r="E39" s="210">
        <f t="shared" si="4"/>
        <v>0</v>
      </c>
      <c r="F39" s="196"/>
      <c r="G39" s="211">
        <f t="shared" si="5"/>
        <v>0</v>
      </c>
    </row>
    <row r="40" spans="1:7" ht="12.75">
      <c r="A40" s="78"/>
      <c r="B40" s="81"/>
      <c r="C40" s="81"/>
      <c r="D40" s="78"/>
      <c r="E40" s="210">
        <f t="shared" si="4"/>
        <v>0</v>
      </c>
      <c r="F40" s="196"/>
      <c r="G40" s="211">
        <f t="shared" si="5"/>
        <v>0</v>
      </c>
    </row>
    <row r="41" spans="1:7" ht="12.75">
      <c r="A41" s="78"/>
      <c r="B41" s="81"/>
      <c r="C41" s="81"/>
      <c r="D41" s="78"/>
      <c r="E41" s="210">
        <f t="shared" si="4"/>
        <v>0</v>
      </c>
      <c r="F41" s="196"/>
      <c r="G41" s="211">
        <f t="shared" si="5"/>
        <v>0</v>
      </c>
    </row>
    <row r="42" spans="1:7" ht="12.75">
      <c r="A42" s="78"/>
      <c r="B42" s="81"/>
      <c r="C42" s="81"/>
      <c r="D42" s="78"/>
      <c r="E42" s="210">
        <f t="shared" si="4"/>
        <v>0</v>
      </c>
      <c r="F42" s="196"/>
      <c r="G42" s="211">
        <f t="shared" si="5"/>
        <v>0</v>
      </c>
    </row>
    <row r="43" spans="1:7" ht="12.75">
      <c r="A43" s="78"/>
      <c r="B43" s="81"/>
      <c r="C43" s="81"/>
      <c r="D43" s="78"/>
      <c r="E43" s="210">
        <f t="shared" si="4"/>
        <v>0</v>
      </c>
      <c r="F43" s="196"/>
      <c r="G43" s="211">
        <f t="shared" si="5"/>
        <v>0</v>
      </c>
    </row>
    <row r="44" spans="1:7" ht="12.75">
      <c r="A44" s="78"/>
      <c r="B44" s="81"/>
      <c r="C44" s="81"/>
      <c r="D44" s="78"/>
      <c r="E44" s="210">
        <f aca="true" t="shared" si="6" ref="E44:E49">ROUND(+B44*C44*D44,0)</f>
        <v>0</v>
      </c>
      <c r="F44" s="196"/>
      <c r="G44" s="211">
        <f t="shared" si="3"/>
        <v>0</v>
      </c>
    </row>
    <row r="45" spans="1:7" ht="12.75">
      <c r="A45" s="78"/>
      <c r="B45" s="81"/>
      <c r="C45" s="81"/>
      <c r="D45" s="78"/>
      <c r="E45" s="210">
        <f t="shared" si="6"/>
        <v>0</v>
      </c>
      <c r="F45" s="196"/>
      <c r="G45" s="211">
        <f t="shared" si="3"/>
        <v>0</v>
      </c>
    </row>
    <row r="46" spans="1:7" ht="12.75">
      <c r="A46" s="78"/>
      <c r="B46" s="81"/>
      <c r="C46" s="81"/>
      <c r="D46" s="78"/>
      <c r="E46" s="210">
        <f t="shared" si="6"/>
        <v>0</v>
      </c>
      <c r="F46" s="196"/>
      <c r="G46" s="211">
        <f t="shared" si="3"/>
        <v>0</v>
      </c>
    </row>
    <row r="47" spans="1:7" ht="12.75">
      <c r="A47" s="78"/>
      <c r="B47" s="81"/>
      <c r="C47" s="81"/>
      <c r="D47" s="78"/>
      <c r="E47" s="210">
        <f t="shared" si="6"/>
        <v>0</v>
      </c>
      <c r="F47" s="196"/>
      <c r="G47" s="211">
        <f t="shared" si="3"/>
        <v>0</v>
      </c>
    </row>
    <row r="48" spans="1:7" ht="12.75">
      <c r="A48" s="78"/>
      <c r="B48" s="81"/>
      <c r="C48" s="81"/>
      <c r="D48" s="78"/>
      <c r="E48" s="210">
        <f t="shared" si="6"/>
        <v>0</v>
      </c>
      <c r="F48" s="196"/>
      <c r="G48" s="211">
        <f t="shared" si="3"/>
        <v>0</v>
      </c>
    </row>
    <row r="49" spans="1:7" s="82" customFormat="1" ht="12.75">
      <c r="A49" s="78"/>
      <c r="B49" s="81"/>
      <c r="C49" s="81"/>
      <c r="D49" s="78"/>
      <c r="E49" s="210">
        <f t="shared" si="6"/>
        <v>0</v>
      </c>
      <c r="F49" s="196"/>
      <c r="G49" s="211">
        <f t="shared" si="3"/>
        <v>0</v>
      </c>
    </row>
    <row r="50" spans="1:7" s="82" customFormat="1" ht="12.75">
      <c r="A50" s="91" t="s">
        <v>570</v>
      </c>
      <c r="B50" s="81"/>
      <c r="C50" s="81"/>
      <c r="D50" s="140"/>
      <c r="E50" s="140"/>
      <c r="F50" s="141"/>
      <c r="G50" s="80">
        <v>0</v>
      </c>
    </row>
    <row r="51" spans="1:7" ht="12.75">
      <c r="A51" s="91" t="s">
        <v>571</v>
      </c>
      <c r="B51" s="81"/>
      <c r="C51" s="81"/>
      <c r="D51" s="140"/>
      <c r="E51" s="140"/>
      <c r="F51" s="141"/>
      <c r="G51" s="80">
        <v>0</v>
      </c>
    </row>
    <row r="52" spans="1:7" ht="12.75">
      <c r="A52" s="137" t="s">
        <v>572</v>
      </c>
      <c r="B52" s="261"/>
      <c r="C52" s="142"/>
      <c r="D52" s="140"/>
      <c r="E52" s="140"/>
      <c r="F52" s="140"/>
      <c r="G52" s="135"/>
    </row>
    <row r="53" spans="1:7" ht="12.75">
      <c r="A53" s="137" t="s">
        <v>573</v>
      </c>
      <c r="B53" s="259">
        <v>0</v>
      </c>
      <c r="C53" s="142"/>
      <c r="D53" s="140"/>
      <c r="E53" s="140"/>
      <c r="F53" s="140"/>
      <c r="G53" s="135"/>
    </row>
    <row r="54" spans="1:7" ht="12.75">
      <c r="A54" s="139" t="s">
        <v>714</v>
      </c>
      <c r="B54" s="140"/>
      <c r="C54" s="140"/>
      <c r="D54" s="140"/>
      <c r="E54" s="126">
        <f>SUM(E7:E51)</f>
        <v>0</v>
      </c>
      <c r="F54" s="126">
        <f>SUM(F7:F51)</f>
        <v>0</v>
      </c>
      <c r="G54" s="126">
        <f>SUM(G7:G51)</f>
        <v>0</v>
      </c>
    </row>
    <row r="55" spans="1:7" ht="12.75">
      <c r="A55" s="57" t="s">
        <v>574</v>
      </c>
      <c r="B55" s="143"/>
      <c r="C55" s="143"/>
      <c r="D55" s="145"/>
      <c r="E55" s="145"/>
      <c r="F55" s="146"/>
      <c r="G55" s="194">
        <v>0</v>
      </c>
    </row>
    <row r="56" spans="1:7" s="61" customFormat="1" ht="12.75">
      <c r="A56" s="138" t="s">
        <v>714</v>
      </c>
      <c r="B56" s="140"/>
      <c r="C56" s="140"/>
      <c r="D56" s="140"/>
      <c r="E56" s="140"/>
      <c r="F56" s="147"/>
      <c r="G56" s="127">
        <f>+G54+G55</f>
        <v>0</v>
      </c>
    </row>
    <row r="57" spans="1:7" ht="12.75">
      <c r="A57" s="59" t="s">
        <v>713</v>
      </c>
      <c r="B57" s="212" t="e">
        <f>ROUND(+G57/G56,3)</f>
        <v>#DIV/0!</v>
      </c>
      <c r="C57" s="144"/>
      <c r="D57" s="140"/>
      <c r="E57" s="140"/>
      <c r="F57" s="147"/>
      <c r="G57" s="128">
        <v>0</v>
      </c>
    </row>
    <row r="58" spans="1:7" ht="12.75">
      <c r="A58" s="192" t="s">
        <v>724</v>
      </c>
      <c r="B58" s="140"/>
      <c r="C58" s="140"/>
      <c r="D58" s="140"/>
      <c r="E58" s="140"/>
      <c r="F58" s="147"/>
      <c r="G58" s="126">
        <f>+G56+G57</f>
        <v>0</v>
      </c>
    </row>
    <row r="59" spans="1:7" ht="12.75">
      <c r="A59" s="192"/>
      <c r="B59" s="110"/>
      <c r="C59" s="110"/>
      <c r="D59" s="85"/>
      <c r="E59" s="110"/>
      <c r="F59" s="124"/>
      <c r="G59" s="198"/>
    </row>
    <row r="60" spans="1:7" ht="12.75">
      <c r="A60" s="192"/>
      <c r="B60" s="110"/>
      <c r="C60" s="110"/>
      <c r="D60" s="85"/>
      <c r="E60" s="110"/>
      <c r="F60" s="124"/>
      <c r="G60" s="198"/>
    </row>
    <row r="61" spans="1:7" ht="12.75">
      <c r="A61" s="260" t="s">
        <v>575</v>
      </c>
      <c r="B61" s="87"/>
      <c r="C61" s="87"/>
      <c r="D61" s="85"/>
      <c r="E61" s="110"/>
      <c r="F61" s="86"/>
      <c r="G61" s="86"/>
    </row>
    <row r="62" spans="1:7" ht="12.75">
      <c r="A62" s="148"/>
      <c r="B62" s="79">
        <v>0</v>
      </c>
      <c r="C62" s="79">
        <v>0</v>
      </c>
      <c r="D62" s="149">
        <v>0</v>
      </c>
      <c r="E62" s="210">
        <f aca="true" t="shared" si="7" ref="E62:E72">ROUND(+B62*C62*D62,0)</f>
        <v>0</v>
      </c>
      <c r="F62" s="221">
        <v>0</v>
      </c>
      <c r="G62" s="211">
        <f aca="true" t="shared" si="8" ref="G62:G72">IF(E62&gt;F62,E62,F62)</f>
        <v>0</v>
      </c>
    </row>
    <row r="63" spans="1:7" ht="12.75">
      <c r="A63" s="148"/>
      <c r="B63" s="79">
        <v>0</v>
      </c>
      <c r="C63" s="79">
        <v>0</v>
      </c>
      <c r="D63" s="149">
        <v>0</v>
      </c>
      <c r="E63" s="210">
        <f>ROUND(+B63*C63*D63,0)</f>
        <v>0</v>
      </c>
      <c r="F63" s="195">
        <v>0</v>
      </c>
      <c r="G63" s="211">
        <f>IF(E63&gt;F63,E63,F63)</f>
        <v>0</v>
      </c>
    </row>
    <row r="64" spans="1:7" ht="12.75">
      <c r="A64" s="148"/>
      <c r="B64" s="79">
        <v>0</v>
      </c>
      <c r="C64" s="79">
        <v>0</v>
      </c>
      <c r="D64" s="149">
        <v>0</v>
      </c>
      <c r="E64" s="210">
        <f>ROUND(+B64*C64*D64,0)</f>
        <v>0</v>
      </c>
      <c r="F64" s="195">
        <v>0</v>
      </c>
      <c r="G64" s="211">
        <f>IF(E64&gt;F64,E64,F64)</f>
        <v>0</v>
      </c>
    </row>
    <row r="65" spans="1:7" ht="12.75">
      <c r="A65" s="148"/>
      <c r="B65" s="79">
        <v>0</v>
      </c>
      <c r="C65" s="79">
        <v>0</v>
      </c>
      <c r="D65" s="149">
        <v>0</v>
      </c>
      <c r="E65" s="210">
        <f>ROUND(+B65*C65*D65,0)</f>
        <v>0</v>
      </c>
      <c r="F65" s="195">
        <v>0</v>
      </c>
      <c r="G65" s="211">
        <f>IF(E65&gt;F65,E65,F65)</f>
        <v>0</v>
      </c>
    </row>
    <row r="66" spans="1:7" ht="12.75">
      <c r="A66" s="148"/>
      <c r="B66" s="79">
        <v>0</v>
      </c>
      <c r="C66" s="79">
        <v>0</v>
      </c>
      <c r="D66" s="149">
        <v>0</v>
      </c>
      <c r="E66" s="210">
        <f>ROUND(+B66*C66*D66,0)</f>
        <v>0</v>
      </c>
      <c r="F66" s="195">
        <v>0</v>
      </c>
      <c r="G66" s="211">
        <f>IF(E66&gt;F66,E66,F66)</f>
        <v>0</v>
      </c>
    </row>
    <row r="67" spans="1:7" ht="12.75">
      <c r="A67" s="148"/>
      <c r="B67" s="79">
        <v>0</v>
      </c>
      <c r="C67" s="79">
        <v>0</v>
      </c>
      <c r="D67" s="149">
        <v>0</v>
      </c>
      <c r="E67" s="210">
        <f>ROUND(+B67*C67*D67,0)</f>
        <v>0</v>
      </c>
      <c r="F67" s="195">
        <v>0</v>
      </c>
      <c r="G67" s="211">
        <f>IF(E67&gt;F67,E67,F67)</f>
        <v>0</v>
      </c>
    </row>
    <row r="68" spans="1:7" ht="12.75">
      <c r="A68" s="148"/>
      <c r="B68" s="79">
        <v>0</v>
      </c>
      <c r="C68" s="79">
        <v>0</v>
      </c>
      <c r="D68" s="149">
        <v>0</v>
      </c>
      <c r="E68" s="210">
        <f t="shared" si="7"/>
        <v>0</v>
      </c>
      <c r="F68" s="195">
        <v>0</v>
      </c>
      <c r="G68" s="211">
        <f t="shared" si="8"/>
        <v>0</v>
      </c>
    </row>
    <row r="69" spans="1:7" ht="12.75">
      <c r="A69" s="148"/>
      <c r="B69" s="79">
        <v>0</v>
      </c>
      <c r="C69" s="79">
        <v>0</v>
      </c>
      <c r="D69" s="149">
        <v>0</v>
      </c>
      <c r="E69" s="210">
        <f t="shared" si="7"/>
        <v>0</v>
      </c>
      <c r="F69" s="195">
        <v>0</v>
      </c>
      <c r="G69" s="211">
        <f t="shared" si="8"/>
        <v>0</v>
      </c>
    </row>
    <row r="70" spans="1:7" ht="12.75">
      <c r="A70" s="148"/>
      <c r="B70" s="79">
        <v>0</v>
      </c>
      <c r="C70" s="79">
        <v>0</v>
      </c>
      <c r="D70" s="149">
        <v>0</v>
      </c>
      <c r="E70" s="210">
        <f t="shared" si="7"/>
        <v>0</v>
      </c>
      <c r="F70" s="195">
        <v>0</v>
      </c>
      <c r="G70" s="211">
        <f t="shared" si="8"/>
        <v>0</v>
      </c>
    </row>
    <row r="71" spans="1:7" ht="12.75">
      <c r="A71" s="148"/>
      <c r="B71" s="79">
        <v>0</v>
      </c>
      <c r="C71" s="79">
        <v>0</v>
      </c>
      <c r="D71" s="149">
        <v>0</v>
      </c>
      <c r="E71" s="210">
        <f t="shared" si="7"/>
        <v>0</v>
      </c>
      <c r="F71" s="195">
        <v>0</v>
      </c>
      <c r="G71" s="211">
        <f t="shared" si="8"/>
        <v>0</v>
      </c>
    </row>
    <row r="72" spans="1:7" ht="12.75">
      <c r="A72" s="148"/>
      <c r="B72" s="79">
        <v>0</v>
      </c>
      <c r="C72" s="79">
        <v>0</v>
      </c>
      <c r="D72" s="149">
        <v>0</v>
      </c>
      <c r="E72" s="210">
        <f t="shared" si="7"/>
        <v>0</v>
      </c>
      <c r="F72" s="195">
        <v>0</v>
      </c>
      <c r="G72" s="211">
        <f t="shared" si="8"/>
        <v>0</v>
      </c>
    </row>
    <row r="73" spans="1:7" ht="12.75">
      <c r="A73" s="59" t="s">
        <v>725</v>
      </c>
      <c r="B73" s="135"/>
      <c r="C73" s="135"/>
      <c r="D73" s="135"/>
      <c r="E73" s="127">
        <f>SUM(E62:E72)</f>
        <v>0</v>
      </c>
      <c r="F73" s="127">
        <f>SUM(F62:F72)</f>
        <v>0</v>
      </c>
      <c r="G73" s="127">
        <f>SUM(G62:G72)</f>
        <v>0</v>
      </c>
    </row>
    <row r="74" spans="1:7" ht="12.75">
      <c r="A74" s="84"/>
      <c r="B74" s="87"/>
      <c r="C74" s="87"/>
      <c r="D74" s="85"/>
      <c r="E74" s="110"/>
      <c r="F74" s="86"/>
      <c r="G74" s="124"/>
    </row>
    <row r="75" spans="1:7" ht="12.75">
      <c r="A75" s="84"/>
      <c r="B75" s="87"/>
      <c r="C75" s="87"/>
      <c r="D75" s="85"/>
      <c r="E75" s="110"/>
      <c r="F75" s="86"/>
      <c r="G75" s="124"/>
    </row>
    <row r="76" spans="1:7" ht="15.75">
      <c r="A76" s="109" t="s">
        <v>576</v>
      </c>
      <c r="B76" s="62"/>
      <c r="C76" s="62"/>
      <c r="D76" s="85"/>
      <c r="E76" s="110"/>
      <c r="F76" t="s">
        <v>555</v>
      </c>
      <c r="G76" s="120"/>
    </row>
    <row r="77" spans="1:7" ht="12.75">
      <c r="A77" s="217" t="s">
        <v>712</v>
      </c>
      <c r="B77" s="150"/>
      <c r="C77" s="150"/>
      <c r="D77" s="151"/>
      <c r="E77" s="316"/>
      <c r="F77" s="151"/>
      <c r="G77" s="196">
        <v>0</v>
      </c>
    </row>
    <row r="78" spans="1:7" ht="12.75">
      <c r="A78" s="217" t="s">
        <v>577</v>
      </c>
      <c r="B78" s="150"/>
      <c r="C78" s="150"/>
      <c r="D78" s="151"/>
      <c r="E78" s="316"/>
      <c r="F78" s="151"/>
      <c r="G78" s="196">
        <v>0</v>
      </c>
    </row>
    <row r="79" spans="1:7" ht="12.75">
      <c r="A79" s="217" t="s">
        <v>761</v>
      </c>
      <c r="B79" s="150"/>
      <c r="C79" s="150"/>
      <c r="D79" s="151"/>
      <c r="E79" s="316"/>
      <c r="F79" s="151"/>
      <c r="G79" s="196">
        <v>0</v>
      </c>
    </row>
    <row r="80" spans="1:7" ht="12.75">
      <c r="A80" s="217" t="s">
        <v>759</v>
      </c>
      <c r="B80" s="150"/>
      <c r="C80" s="150"/>
      <c r="D80" s="151"/>
      <c r="E80" s="316"/>
      <c r="F80" s="151"/>
      <c r="G80" s="196">
        <v>0</v>
      </c>
    </row>
    <row r="81" spans="1:7" ht="12.75">
      <c r="A81" s="217" t="s">
        <v>578</v>
      </c>
      <c r="B81" s="150"/>
      <c r="C81" s="150"/>
      <c r="D81" s="151"/>
      <c r="E81" s="316"/>
      <c r="F81" s="151"/>
      <c r="G81" s="196">
        <v>0</v>
      </c>
    </row>
    <row r="82" spans="1:7" ht="12.75">
      <c r="A82" s="217" t="s">
        <v>720</v>
      </c>
      <c r="B82" s="150"/>
      <c r="C82" s="150"/>
      <c r="D82" s="151"/>
      <c r="E82" s="316"/>
      <c r="F82" s="151"/>
      <c r="G82" s="196">
        <v>0</v>
      </c>
    </row>
    <row r="83" spans="1:7" ht="12.75">
      <c r="A83" s="317"/>
      <c r="B83" s="150"/>
      <c r="C83" s="150"/>
      <c r="D83" s="151"/>
      <c r="E83" s="316"/>
      <c r="F83" s="151"/>
      <c r="G83" s="196">
        <v>0</v>
      </c>
    </row>
    <row r="84" spans="1:7" ht="12.75">
      <c r="A84" s="318"/>
      <c r="B84" s="150"/>
      <c r="C84" s="150"/>
      <c r="D84" s="151"/>
      <c r="E84" s="316"/>
      <c r="F84" s="151"/>
      <c r="G84" s="196">
        <v>0</v>
      </c>
    </row>
    <row r="85" spans="1:7" ht="12.75">
      <c r="A85" s="318"/>
      <c r="B85" s="150"/>
      <c r="C85" s="150"/>
      <c r="D85" s="151"/>
      <c r="E85" s="316"/>
      <c r="F85" s="151"/>
      <c r="G85" s="196">
        <v>0</v>
      </c>
    </row>
    <row r="86" spans="1:7" ht="12.75">
      <c r="A86" s="318"/>
      <c r="B86" s="150"/>
      <c r="C86" s="150"/>
      <c r="D86" s="151"/>
      <c r="E86" s="316"/>
      <c r="F86" s="151"/>
      <c r="G86" s="196">
        <v>0</v>
      </c>
    </row>
    <row r="87" spans="1:7" ht="12.75">
      <c r="A87" s="318"/>
      <c r="B87" s="150"/>
      <c r="C87" s="150"/>
      <c r="D87" s="151"/>
      <c r="E87" s="316"/>
      <c r="F87" s="151"/>
      <c r="G87" s="196">
        <v>0</v>
      </c>
    </row>
    <row r="88" spans="1:7" ht="12.75">
      <c r="A88" s="318"/>
      <c r="B88" s="150"/>
      <c r="C88" s="150"/>
      <c r="D88" s="151"/>
      <c r="E88" s="316"/>
      <c r="F88" s="151"/>
      <c r="G88" s="196">
        <v>0</v>
      </c>
    </row>
    <row r="89" spans="1:7" ht="12.75">
      <c r="A89" s="318"/>
      <c r="B89" s="150"/>
      <c r="C89" s="150"/>
      <c r="D89" s="151"/>
      <c r="E89" s="316"/>
      <c r="F89" s="151"/>
      <c r="G89" s="196">
        <v>0</v>
      </c>
    </row>
    <row r="90" spans="1:7" ht="12.75">
      <c r="A90" s="318"/>
      <c r="B90" s="150"/>
      <c r="C90" s="150"/>
      <c r="D90" s="151"/>
      <c r="E90" s="316"/>
      <c r="F90" s="151"/>
      <c r="G90" s="196">
        <v>0</v>
      </c>
    </row>
    <row r="91" spans="1:7" ht="12.75">
      <c r="A91" s="318"/>
      <c r="B91" s="150"/>
      <c r="C91" s="150"/>
      <c r="D91" s="151"/>
      <c r="E91" s="316"/>
      <c r="F91" s="151"/>
      <c r="G91" s="196">
        <v>0</v>
      </c>
    </row>
    <row r="92" spans="1:7" ht="12.75">
      <c r="A92" s="318"/>
      <c r="B92" s="150"/>
      <c r="C92" s="150"/>
      <c r="D92" s="151"/>
      <c r="E92" s="316"/>
      <c r="F92" s="151"/>
      <c r="G92" s="196">
        <v>0</v>
      </c>
    </row>
    <row r="93" spans="1:7" ht="12.75">
      <c r="A93" s="318"/>
      <c r="B93" s="150"/>
      <c r="C93" s="150"/>
      <c r="D93" s="151"/>
      <c r="E93" s="316"/>
      <c r="F93" s="151"/>
      <c r="G93" s="196">
        <v>0</v>
      </c>
    </row>
    <row r="94" spans="1:7" ht="12.75">
      <c r="A94" s="193" t="s">
        <v>726</v>
      </c>
      <c r="B94" s="135"/>
      <c r="C94" s="135"/>
      <c r="D94" s="135"/>
      <c r="E94" s="140"/>
      <c r="F94" s="136"/>
      <c r="G94" s="88">
        <f>SUM(G77:G93)</f>
        <v>0</v>
      </c>
    </row>
    <row r="95" spans="5:7" ht="12.75">
      <c r="E95" s="107"/>
      <c r="F95" s="73"/>
      <c r="G95" s="73"/>
    </row>
    <row r="96" spans="1:7" s="61" customFormat="1" ht="12.75">
      <c r="A96" s="61" t="s">
        <v>579</v>
      </c>
      <c r="E96" s="102"/>
      <c r="F96" s="89"/>
      <c r="G96" s="152">
        <f>G58+G73+G94</f>
        <v>0</v>
      </c>
    </row>
    <row r="97" spans="1:7" ht="12.75">
      <c r="A97" s="203"/>
      <c r="B97" s="203"/>
      <c r="C97" s="203"/>
      <c r="D97" s="203"/>
      <c r="E97" s="203"/>
      <c r="F97" s="319"/>
      <c r="G97" s="319"/>
    </row>
    <row r="98" spans="1:7" ht="12.75">
      <c r="A98" s="203"/>
      <c r="B98" s="203"/>
      <c r="C98" s="203"/>
      <c r="D98" s="203"/>
      <c r="E98" s="203"/>
      <c r="F98" s="319"/>
      <c r="G98" s="319"/>
    </row>
    <row r="99" spans="1:7" ht="12.75">
      <c r="A99" s="203"/>
      <c r="B99" s="203"/>
      <c r="C99" s="203"/>
      <c r="D99" s="203"/>
      <c r="E99" s="203"/>
      <c r="F99" s="319"/>
      <c r="G99" s="319"/>
    </row>
    <row r="100" spans="1:7" ht="12.75">
      <c r="A100" s="203"/>
      <c r="B100" s="203"/>
      <c r="C100" s="203"/>
      <c r="D100" s="203"/>
      <c r="E100" s="203"/>
      <c r="F100" s="319"/>
      <c r="G100" s="319"/>
    </row>
    <row r="101" spans="1:7" ht="12.75">
      <c r="A101" s="203"/>
      <c r="B101" s="203"/>
      <c r="C101" s="203"/>
      <c r="D101" s="203"/>
      <c r="E101" s="203"/>
      <c r="F101" s="319"/>
      <c r="G101" s="319"/>
    </row>
    <row r="102" spans="1:7" ht="12.75">
      <c r="A102" s="203"/>
      <c r="B102" s="203"/>
      <c r="C102" s="203"/>
      <c r="D102" s="203"/>
      <c r="E102" s="203"/>
      <c r="F102" s="203"/>
      <c r="G102" s="203"/>
    </row>
    <row r="103" spans="1:7" ht="12.75">
      <c r="A103" s="203"/>
      <c r="B103" s="203"/>
      <c r="C103" s="203"/>
      <c r="D103" s="203"/>
      <c r="E103" s="203"/>
      <c r="F103" s="203"/>
      <c r="G103" s="203"/>
    </row>
    <row r="104" spans="1:7" ht="12.75">
      <c r="A104" s="203"/>
      <c r="B104" s="203"/>
      <c r="C104" s="203"/>
      <c r="D104" s="203"/>
      <c r="E104" s="203"/>
      <c r="F104" s="203"/>
      <c r="G104" s="203"/>
    </row>
    <row r="105" spans="1:7" ht="12.75">
      <c r="A105" s="203"/>
      <c r="B105" s="203"/>
      <c r="C105" s="203"/>
      <c r="D105" s="203"/>
      <c r="E105" s="203"/>
      <c r="F105" s="203"/>
      <c r="G105" s="203"/>
    </row>
    <row r="106" spans="1:7" ht="12.75">
      <c r="A106" s="203"/>
      <c r="B106" s="203"/>
      <c r="C106" s="203"/>
      <c r="D106" s="203"/>
      <c r="E106" s="203"/>
      <c r="F106" s="203"/>
      <c r="G106" s="203"/>
    </row>
    <row r="107" spans="1:7" ht="12.75">
      <c r="A107" s="203"/>
      <c r="B107" s="203"/>
      <c r="C107" s="203"/>
      <c r="D107" s="203"/>
      <c r="E107" s="203"/>
      <c r="F107" s="203"/>
      <c r="G107" s="203"/>
    </row>
    <row r="108" spans="1:7" ht="12.75">
      <c r="A108" s="203"/>
      <c r="B108" s="203"/>
      <c r="C108" s="203"/>
      <c r="D108" s="203"/>
      <c r="E108" s="203"/>
      <c r="F108" s="203"/>
      <c r="G108" s="203"/>
    </row>
    <row r="109" spans="1:7" ht="12.75">
      <c r="A109" s="203"/>
      <c r="B109" s="203"/>
      <c r="C109" s="203"/>
      <c r="D109" s="203"/>
      <c r="E109" s="203"/>
      <c r="F109" s="203"/>
      <c r="G109" s="203"/>
    </row>
    <row r="110" spans="1:7" ht="12.75">
      <c r="A110" s="203"/>
      <c r="B110" s="203"/>
      <c r="C110" s="203"/>
      <c r="D110" s="203"/>
      <c r="E110" s="203"/>
      <c r="F110" s="203"/>
      <c r="G110" s="203"/>
    </row>
    <row r="111" spans="1:7" ht="12.75">
      <c r="A111" s="203"/>
      <c r="B111" s="203"/>
      <c r="C111" s="203"/>
      <c r="D111" s="203"/>
      <c r="E111" s="203"/>
      <c r="F111" s="203"/>
      <c r="G111" s="203"/>
    </row>
    <row r="112" spans="1:7" ht="12.75">
      <c r="A112" s="203"/>
      <c r="B112" s="203"/>
      <c r="C112" s="203"/>
      <c r="D112" s="203"/>
      <c r="E112" s="203"/>
      <c r="F112" s="203"/>
      <c r="G112" s="203"/>
    </row>
    <row r="113" spans="1:7" ht="12.75">
      <c r="A113" s="203"/>
      <c r="B113" s="203"/>
      <c r="C113" s="203"/>
      <c r="D113" s="203"/>
      <c r="E113" s="203"/>
      <c r="F113" s="203"/>
      <c r="G113" s="203"/>
    </row>
    <row r="114" spans="1:7" ht="12.75">
      <c r="A114" s="203"/>
      <c r="B114" s="203"/>
      <c r="C114" s="203"/>
      <c r="D114" s="203"/>
      <c r="E114" s="203"/>
      <c r="F114" s="203"/>
      <c r="G114" s="203"/>
    </row>
    <row r="115" spans="1:7" ht="12.75">
      <c r="A115" s="203"/>
      <c r="B115" s="203"/>
      <c r="C115" s="203"/>
      <c r="D115" s="203"/>
      <c r="E115" s="203"/>
      <c r="F115" s="203"/>
      <c r="G115" s="203"/>
    </row>
    <row r="116" spans="1:7" ht="12.75">
      <c r="A116" s="203"/>
      <c r="B116" s="203"/>
      <c r="C116" s="203"/>
      <c r="D116" s="203"/>
      <c r="E116" s="203"/>
      <c r="F116" s="203"/>
      <c r="G116" s="203"/>
    </row>
    <row r="117" spans="1:7" ht="12.75">
      <c r="A117" s="203"/>
      <c r="B117" s="203"/>
      <c r="C117" s="203"/>
      <c r="D117" s="203"/>
      <c r="E117" s="203"/>
      <c r="F117" s="203"/>
      <c r="G117" s="203"/>
    </row>
    <row r="118" spans="1:7" ht="12.75">
      <c r="A118" s="203"/>
      <c r="B118" s="203"/>
      <c r="C118" s="203"/>
      <c r="D118" s="203"/>
      <c r="E118" s="203"/>
      <c r="F118" s="203"/>
      <c r="G118" s="203"/>
    </row>
    <row r="119" spans="1:7" ht="12.75">
      <c r="A119" s="203"/>
      <c r="B119" s="203"/>
      <c r="C119" s="203"/>
      <c r="D119" s="203"/>
      <c r="E119" s="203"/>
      <c r="F119" s="203"/>
      <c r="G119" s="203"/>
    </row>
    <row r="120" spans="1:7" ht="12.75">
      <c r="A120" s="203"/>
      <c r="B120" s="203"/>
      <c r="C120" s="203"/>
      <c r="D120" s="203"/>
      <c r="E120" s="203"/>
      <c r="F120" s="203"/>
      <c r="G120" s="203"/>
    </row>
    <row r="121" spans="1:7" ht="12.75">
      <c r="A121" s="203"/>
      <c r="B121" s="203"/>
      <c r="C121" s="203"/>
      <c r="D121" s="203"/>
      <c r="E121" s="203"/>
      <c r="F121" s="203"/>
      <c r="G121" s="203"/>
    </row>
    <row r="122" spans="1:7" ht="12.75">
      <c r="A122" s="203"/>
      <c r="B122" s="203"/>
      <c r="C122" s="203"/>
      <c r="D122" s="203"/>
      <c r="E122" s="203"/>
      <c r="F122" s="203"/>
      <c r="G122" s="203"/>
    </row>
    <row r="123" spans="1:7" ht="12.75">
      <c r="A123" s="203"/>
      <c r="B123" s="203"/>
      <c r="C123" s="203"/>
      <c r="D123" s="203"/>
      <c r="E123" s="203"/>
      <c r="F123" s="203"/>
      <c r="G123" s="203"/>
    </row>
    <row r="124" spans="1:7" ht="12.75">
      <c r="A124" s="203"/>
      <c r="B124" s="203"/>
      <c r="C124" s="203"/>
      <c r="D124" s="203"/>
      <c r="E124" s="203"/>
      <c r="F124" s="203"/>
      <c r="G124" s="203"/>
    </row>
    <row r="125" spans="1:7" ht="12.75">
      <c r="A125" s="203"/>
      <c r="B125" s="203"/>
      <c r="C125" s="203"/>
      <c r="D125" s="203"/>
      <c r="E125" s="203"/>
      <c r="F125" s="203"/>
      <c r="G125" s="203"/>
    </row>
    <row r="126" spans="1:7" ht="12.75">
      <c r="A126" s="203"/>
      <c r="B126" s="203"/>
      <c r="C126" s="203"/>
      <c r="D126" s="203"/>
      <c r="E126" s="203"/>
      <c r="F126" s="203"/>
      <c r="G126" s="203"/>
    </row>
    <row r="127" spans="1:7" ht="12.75">
      <c r="A127" s="203"/>
      <c r="B127" s="203"/>
      <c r="C127" s="203"/>
      <c r="D127" s="203"/>
      <c r="E127" s="203"/>
      <c r="F127" s="203"/>
      <c r="G127" s="203"/>
    </row>
    <row r="128" spans="1:7" ht="12.75">
      <c r="A128" s="203"/>
      <c r="B128" s="203"/>
      <c r="C128" s="203"/>
      <c r="D128" s="203"/>
      <c r="E128" s="203"/>
      <c r="F128" s="203"/>
      <c r="G128" s="203"/>
    </row>
    <row r="129" spans="1:7" ht="12.75">
      <c r="A129" s="203"/>
      <c r="B129" s="203"/>
      <c r="C129" s="203"/>
      <c r="D129" s="203"/>
      <c r="E129" s="203"/>
      <c r="F129" s="203"/>
      <c r="G129" s="203"/>
    </row>
    <row r="130" spans="1:7" ht="12.75">
      <c r="A130" s="203"/>
      <c r="B130" s="203"/>
      <c r="C130" s="203"/>
      <c r="D130" s="203"/>
      <c r="E130" s="203"/>
      <c r="F130" s="203"/>
      <c r="G130" s="203"/>
    </row>
    <row r="131" spans="1:7" ht="12.75">
      <c r="A131" s="203"/>
      <c r="B131" s="203"/>
      <c r="C131" s="203"/>
      <c r="D131" s="203"/>
      <c r="E131" s="203"/>
      <c r="F131" s="203"/>
      <c r="G131" s="203"/>
    </row>
    <row r="132" spans="1:7" ht="12.75">
      <c r="A132" s="203"/>
      <c r="B132" s="203"/>
      <c r="C132" s="203"/>
      <c r="D132" s="203"/>
      <c r="E132" s="203"/>
      <c r="F132" s="203"/>
      <c r="G132" s="203"/>
    </row>
    <row r="133" spans="1:7" ht="12.75">
      <c r="A133" s="203"/>
      <c r="B133" s="203"/>
      <c r="C133" s="203"/>
      <c r="D133" s="203"/>
      <c r="E133" s="203"/>
      <c r="F133" s="203"/>
      <c r="G133" s="203"/>
    </row>
    <row r="134" spans="1:7" ht="12.75">
      <c r="A134" s="203"/>
      <c r="B134" s="203"/>
      <c r="C134" s="203"/>
      <c r="D134" s="203"/>
      <c r="E134" s="203"/>
      <c r="F134" s="203"/>
      <c r="G134" s="203"/>
    </row>
    <row r="135" spans="1:7" ht="12.75">
      <c r="A135" s="203"/>
      <c r="B135" s="203"/>
      <c r="C135" s="203"/>
      <c r="D135" s="203"/>
      <c r="E135" s="203"/>
      <c r="F135" s="203"/>
      <c r="G135" s="203"/>
    </row>
    <row r="136" spans="1:7" ht="12.75">
      <c r="A136" s="203"/>
      <c r="B136" s="203"/>
      <c r="C136" s="203"/>
      <c r="D136" s="203"/>
      <c r="E136" s="203"/>
      <c r="F136" s="203"/>
      <c r="G136" s="203"/>
    </row>
    <row r="137" spans="1:7" ht="12.75">
      <c r="A137" s="203"/>
      <c r="B137" s="203"/>
      <c r="C137" s="203"/>
      <c r="D137" s="203"/>
      <c r="E137" s="203"/>
      <c r="F137" s="203"/>
      <c r="G137" s="203"/>
    </row>
  </sheetData>
  <sheetProtection password="C9CB" sheet="1" objects="1" scenarios="1"/>
  <mergeCells count="4">
    <mergeCell ref="D4:G4"/>
    <mergeCell ref="D1:G1"/>
    <mergeCell ref="D2:G2"/>
    <mergeCell ref="D3:G3"/>
  </mergeCells>
  <printOptions/>
  <pageMargins left="0.75" right="0.25" top="0.5" bottom="0.5" header="0" footer="0.25"/>
  <pageSetup horizontalDpi="600" verticalDpi="600" orientation="portrait" scale="95" r:id="rId1"/>
  <headerFooter alignWithMargins="0">
    <oddHeader xml:space="preserve">&amp;C&amp;"Arial,Regular"&amp;14 BUDGET INFORMATION- Pre Vocational </oddHeader>
    <oddFooter>&amp;CPage &amp;P of &amp;N&amp;R 03/09/2006</oddFooter>
  </headerFooter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9"/>
  <sheetViews>
    <sheetView workbookViewId="0" topLeftCell="A1">
      <pane xSplit="1" ySplit="6" topLeftCell="B7" activePane="bottomRight" state="frozen"/>
      <selection pane="topLeft" activeCell="I1" sqref="I1"/>
      <selection pane="topRight" activeCell="I1" sqref="I1"/>
      <selection pane="bottomLeft" activeCell="I1" sqref="I1"/>
      <selection pane="bottomRight" activeCell="A11" sqref="A11"/>
    </sheetView>
  </sheetViews>
  <sheetFormatPr defaultColWidth="9.00390625" defaultRowHeight="15.75"/>
  <cols>
    <col min="1" max="1" width="32.125" style="56" bestFit="1" customWidth="1"/>
    <col min="2" max="2" width="13.50390625" style="56" customWidth="1"/>
    <col min="3" max="3" width="13.75390625" style="56" customWidth="1"/>
    <col min="4" max="4" width="14.625" style="56" customWidth="1"/>
    <col min="5" max="5" width="10.75390625" style="56" bestFit="1" customWidth="1"/>
    <col min="6" max="6" width="1.75390625" style="56" customWidth="1"/>
    <col min="7" max="16384" width="8.00390625" style="56" customWidth="1"/>
  </cols>
  <sheetData>
    <row r="1" spans="1:5" ht="12.75">
      <c r="A1" s="102" t="s">
        <v>580</v>
      </c>
      <c r="B1" s="107"/>
      <c r="C1" s="368">
        <f>+SUMMARY!B4</f>
        <v>0</v>
      </c>
      <c r="D1" s="368"/>
      <c r="E1" s="368"/>
    </row>
    <row r="2" spans="1:5" ht="12.75">
      <c r="A2" s="107"/>
      <c r="B2" s="107"/>
      <c r="C2" s="368">
        <f>+SUMMARY!B5</f>
        <v>0</v>
      </c>
      <c r="D2" s="368"/>
      <c r="E2" s="368"/>
    </row>
    <row r="3" spans="1:5" ht="12.75">
      <c r="A3" s="107"/>
      <c r="B3" s="107"/>
      <c r="C3" s="368">
        <f>+SUMMARY!B6</f>
        <v>0</v>
      </c>
      <c r="D3" s="368"/>
      <c r="E3" s="368"/>
    </row>
    <row r="4" spans="1:5" ht="12.75">
      <c r="A4" s="107"/>
      <c r="B4" s="107"/>
      <c r="C4" s="369">
        <f>+SUMMARY!H3</f>
        <v>0</v>
      </c>
      <c r="D4" s="368"/>
      <c r="E4" s="368"/>
    </row>
    <row r="5" spans="1:5" ht="12.75">
      <c r="A5" s="105"/>
      <c r="B5" s="320" t="s">
        <v>555</v>
      </c>
      <c r="C5" s="320" t="s">
        <v>555</v>
      </c>
      <c r="D5" s="117" t="s">
        <v>490</v>
      </c>
      <c r="E5" s="107"/>
    </row>
    <row r="6" spans="1:6" ht="12.75">
      <c r="A6" s="100" t="s">
        <v>581</v>
      </c>
      <c r="B6" s="321"/>
      <c r="C6" s="322"/>
      <c r="D6" s="128">
        <v>0</v>
      </c>
      <c r="F6" s="90"/>
    </row>
    <row r="7" spans="1:4" ht="12.75">
      <c r="A7" s="107"/>
      <c r="B7" s="154"/>
      <c r="C7" s="157"/>
      <c r="D7" s="72"/>
    </row>
    <row r="8" spans="1:4" ht="12.75">
      <c r="A8" s="102" t="s">
        <v>582</v>
      </c>
      <c r="B8" s="154"/>
      <c r="C8" s="157"/>
      <c r="D8" s="72"/>
    </row>
    <row r="9" spans="1:4" ht="12.75">
      <c r="A9" s="262" t="s">
        <v>286</v>
      </c>
      <c r="B9" s="323"/>
      <c r="C9" s="324"/>
      <c r="D9" s="236">
        <v>0</v>
      </c>
    </row>
    <row r="10" spans="1:4" ht="12.75">
      <c r="A10" s="264" t="s">
        <v>583</v>
      </c>
      <c r="B10" s="323"/>
      <c r="C10" s="324"/>
      <c r="D10" s="236">
        <v>0</v>
      </c>
    </row>
    <row r="11" spans="1:4" ht="12.75">
      <c r="A11" s="264" t="s">
        <v>584</v>
      </c>
      <c r="B11" s="323"/>
      <c r="C11" s="324"/>
      <c r="D11" s="236">
        <v>0</v>
      </c>
    </row>
    <row r="12" spans="1:4" ht="12.75">
      <c r="A12" s="264" t="s">
        <v>585</v>
      </c>
      <c r="B12" s="323"/>
      <c r="C12" s="324"/>
      <c r="D12" s="236">
        <v>0</v>
      </c>
    </row>
    <row r="13" spans="1:4" ht="12.75">
      <c r="A13" s="264" t="s">
        <v>586</v>
      </c>
      <c r="B13" s="323"/>
      <c r="C13" s="324"/>
      <c r="D13" s="236">
        <v>0</v>
      </c>
    </row>
    <row r="14" spans="1:4" ht="12.75">
      <c r="A14" s="78"/>
      <c r="B14" s="323"/>
      <c r="C14" s="324"/>
      <c r="D14" s="236">
        <v>0</v>
      </c>
    </row>
    <row r="15" spans="1:4" ht="12.75">
      <c r="A15" s="78"/>
      <c r="B15" s="323"/>
      <c r="C15" s="324"/>
      <c r="D15" s="236">
        <v>0</v>
      </c>
    </row>
    <row r="16" spans="1:4" ht="12.75">
      <c r="A16" s="78"/>
      <c r="B16" s="323"/>
      <c r="C16" s="141"/>
      <c r="D16" s="236">
        <v>0</v>
      </c>
    </row>
    <row r="17" spans="1:4" ht="12.75">
      <c r="A17" s="70" t="s">
        <v>587</v>
      </c>
      <c r="B17" s="154"/>
      <c r="C17" s="325"/>
      <c r="D17" s="190">
        <f>SUM(D9:D16)</f>
        <v>0</v>
      </c>
    </row>
    <row r="18" spans="2:4" ht="12.75">
      <c r="B18" s="154"/>
      <c r="C18" s="326"/>
      <c r="D18" s="72"/>
    </row>
    <row r="19" spans="1:4" ht="12.75">
      <c r="A19" s="207" t="s">
        <v>287</v>
      </c>
      <c r="B19" s="323"/>
      <c r="C19" s="141"/>
      <c r="D19" s="237">
        <v>0</v>
      </c>
    </row>
    <row r="20" spans="1:4" ht="12.75">
      <c r="A20" s="264" t="s">
        <v>588</v>
      </c>
      <c r="B20" s="323"/>
      <c r="C20" s="324"/>
      <c r="D20" s="236">
        <v>0</v>
      </c>
    </row>
    <row r="21" spans="1:4" ht="12.75">
      <c r="A21" s="262" t="s">
        <v>711</v>
      </c>
      <c r="B21" s="323"/>
      <c r="C21" s="324"/>
      <c r="D21" s="236">
        <v>0</v>
      </c>
    </row>
    <row r="22" spans="1:4" ht="12.75">
      <c r="A22" s="264" t="s">
        <v>589</v>
      </c>
      <c r="B22" s="323"/>
      <c r="C22" s="324"/>
      <c r="D22" s="236">
        <v>0</v>
      </c>
    </row>
    <row r="23" spans="1:4" ht="12.75">
      <c r="A23" s="264" t="s">
        <v>590</v>
      </c>
      <c r="B23" s="323"/>
      <c r="C23" s="324"/>
      <c r="D23" s="236">
        <v>0</v>
      </c>
    </row>
    <row r="24" spans="1:4" ht="12.75">
      <c r="A24" s="264" t="s">
        <v>591</v>
      </c>
      <c r="B24" s="323"/>
      <c r="C24" s="324"/>
      <c r="D24" s="236">
        <v>0</v>
      </c>
    </row>
    <row r="25" spans="1:4" ht="12.75">
      <c r="A25" s="264" t="s">
        <v>592</v>
      </c>
      <c r="B25" s="323"/>
      <c r="C25" s="324"/>
      <c r="D25" s="236">
        <v>0</v>
      </c>
    </row>
    <row r="26" spans="1:4" ht="12.75">
      <c r="A26" s="264" t="s">
        <v>593</v>
      </c>
      <c r="B26" s="323"/>
      <c r="C26" s="324"/>
      <c r="D26" s="236">
        <v>0</v>
      </c>
    </row>
    <row r="27" spans="1:4" ht="12.75">
      <c r="A27" s="332" t="s">
        <v>594</v>
      </c>
      <c r="B27" s="323"/>
      <c r="C27" s="324"/>
      <c r="D27" s="236">
        <v>0</v>
      </c>
    </row>
    <row r="28" spans="1:4" ht="12.75">
      <c r="A28" s="91" t="s">
        <v>595</v>
      </c>
      <c r="B28" s="323"/>
      <c r="C28" s="324"/>
      <c r="D28" s="236">
        <v>0</v>
      </c>
    </row>
    <row r="29" spans="1:4" ht="12.75">
      <c r="A29" s="91" t="s">
        <v>596</v>
      </c>
      <c r="B29" s="323"/>
      <c r="C29" s="324"/>
      <c r="D29" s="236">
        <v>0</v>
      </c>
    </row>
    <row r="30" spans="1:4" ht="12.75">
      <c r="A30" s="218" t="s">
        <v>721</v>
      </c>
      <c r="B30" s="323"/>
      <c r="C30" s="324"/>
      <c r="D30" s="236">
        <v>0</v>
      </c>
    </row>
    <row r="31" spans="1:4" ht="12.75">
      <c r="A31" s="91" t="s">
        <v>597</v>
      </c>
      <c r="B31" s="323"/>
      <c r="C31" s="324"/>
      <c r="D31" s="236">
        <v>0</v>
      </c>
    </row>
    <row r="32" spans="1:4" ht="12.75">
      <c r="A32" s="70" t="s">
        <v>598</v>
      </c>
      <c r="B32" s="154"/>
      <c r="C32" s="107"/>
      <c r="D32" s="191">
        <f>SUM(D19:D31)</f>
        <v>0</v>
      </c>
    </row>
    <row r="33" spans="1:4" ht="12.75">
      <c r="A33" s="82"/>
      <c r="B33" s="154"/>
      <c r="C33" s="326"/>
      <c r="D33" s="72"/>
    </row>
    <row r="34" spans="1:4" ht="12.75">
      <c r="A34" s="82" t="s">
        <v>599</v>
      </c>
      <c r="B34" s="154"/>
      <c r="C34" s="326"/>
      <c r="D34" s="72"/>
    </row>
    <row r="35" spans="1:4" ht="12.75">
      <c r="A35" s="262" t="s">
        <v>38</v>
      </c>
      <c r="B35" s="323"/>
      <c r="C35" s="324"/>
      <c r="D35" s="236">
        <v>0</v>
      </c>
    </row>
    <row r="36" spans="1:4" ht="12.75">
      <c r="A36" s="333"/>
      <c r="B36" s="323"/>
      <c r="C36" s="324"/>
      <c r="D36" s="236">
        <v>0</v>
      </c>
    </row>
    <row r="37" spans="1:4" ht="12.75">
      <c r="A37" s="333"/>
      <c r="B37" s="323"/>
      <c r="C37" s="324"/>
      <c r="D37" s="236">
        <v>0</v>
      </c>
    </row>
    <row r="38" spans="1:4" ht="12.75">
      <c r="A38" s="333"/>
      <c r="B38" s="323"/>
      <c r="C38" s="324"/>
      <c r="D38" s="236">
        <v>0</v>
      </c>
    </row>
    <row r="39" spans="1:4" ht="12.75">
      <c r="A39" s="333"/>
      <c r="B39" s="323"/>
      <c r="C39" s="324"/>
      <c r="D39" s="236">
        <v>0</v>
      </c>
    </row>
    <row r="40" spans="1:4" ht="12.75">
      <c r="A40" s="333"/>
      <c r="B40" s="323"/>
      <c r="C40" s="324"/>
      <c r="D40" s="236">
        <v>0</v>
      </c>
    </row>
    <row r="41" spans="1:4" ht="12.75">
      <c r="A41" s="333"/>
      <c r="B41" s="323"/>
      <c r="C41" s="324"/>
      <c r="D41" s="236">
        <v>0</v>
      </c>
    </row>
    <row r="42" spans="1:4" ht="12.75">
      <c r="A42" s="333"/>
      <c r="B42" s="323"/>
      <c r="C42" s="324"/>
      <c r="D42" s="236">
        <v>0</v>
      </c>
    </row>
    <row r="43" spans="1:4" ht="12.75">
      <c r="A43" s="333"/>
      <c r="B43" s="323"/>
      <c r="C43" s="324"/>
      <c r="D43" s="236">
        <v>0</v>
      </c>
    </row>
    <row r="44" spans="1:4" ht="12.75">
      <c r="A44" s="333"/>
      <c r="B44" s="323"/>
      <c r="C44" s="324"/>
      <c r="D44" s="236">
        <v>0</v>
      </c>
    </row>
    <row r="45" spans="1:4" ht="12.75">
      <c r="A45" s="333"/>
      <c r="B45" s="323"/>
      <c r="C45" s="324"/>
      <c r="D45" s="236">
        <v>0</v>
      </c>
    </row>
    <row r="46" spans="1:4" ht="12.75">
      <c r="A46" s="333"/>
      <c r="B46" s="323"/>
      <c r="C46" s="324"/>
      <c r="D46" s="236">
        <v>0</v>
      </c>
    </row>
    <row r="47" spans="1:4" ht="12.75">
      <c r="A47" s="78"/>
      <c r="B47" s="323"/>
      <c r="C47" s="324"/>
      <c r="D47" s="236">
        <v>0</v>
      </c>
    </row>
    <row r="48" spans="1:5" ht="12.75">
      <c r="A48" s="153" t="s">
        <v>600</v>
      </c>
      <c r="B48" s="154"/>
      <c r="C48" s="155" t="s">
        <v>555</v>
      </c>
      <c r="D48" s="191">
        <f>SUM(D35:D47)</f>
        <v>0</v>
      </c>
      <c r="E48" s="92"/>
    </row>
    <row r="49" spans="1:5" ht="12.75">
      <c r="A49" s="156"/>
      <c r="B49" s="154"/>
      <c r="C49" s="157"/>
      <c r="D49" s="121"/>
      <c r="E49" s="83"/>
    </row>
    <row r="50" spans="1:5" ht="12.75">
      <c r="A50" s="156"/>
      <c r="B50" s="154"/>
      <c r="C50" s="157"/>
      <c r="D50" s="121"/>
      <c r="E50" s="83"/>
    </row>
    <row r="51" spans="1:5" ht="12.75">
      <c r="A51" s="158" t="s">
        <v>601</v>
      </c>
      <c r="B51" s="159"/>
      <c r="C51" s="160" t="s">
        <v>555</v>
      </c>
      <c r="D51" s="126">
        <f>+D6+D17+D32+D48</f>
        <v>0</v>
      </c>
      <c r="E51" s="93"/>
    </row>
    <row r="52" spans="1:5" ht="12.75">
      <c r="A52" s="82"/>
      <c r="B52" s="94"/>
      <c r="C52" s="73"/>
      <c r="D52" s="73"/>
      <c r="E52" s="73"/>
    </row>
    <row r="53" spans="1:5" ht="12.75">
      <c r="A53" s="327"/>
      <c r="B53" s="328"/>
      <c r="C53" s="319"/>
      <c r="D53" s="319"/>
      <c r="E53" s="319"/>
    </row>
    <row r="54" spans="1:5" ht="12.75">
      <c r="A54" s="327"/>
      <c r="B54" s="328"/>
      <c r="C54" s="319"/>
      <c r="D54" s="319"/>
      <c r="E54" s="319"/>
    </row>
    <row r="55" spans="1:5" ht="12.75">
      <c r="A55" s="327"/>
      <c r="B55" s="328"/>
      <c r="C55" s="319"/>
      <c r="D55" s="319"/>
      <c r="E55" s="319"/>
    </row>
    <row r="56" spans="1:5" ht="12.75">
      <c r="A56" s="327"/>
      <c r="B56" s="328"/>
      <c r="C56" s="319"/>
      <c r="D56" s="319"/>
      <c r="E56" s="319"/>
    </row>
    <row r="57" spans="1:5" ht="12.75">
      <c r="A57" s="327"/>
      <c r="B57" s="328"/>
      <c r="C57" s="319"/>
      <c r="D57" s="319"/>
      <c r="E57" s="319"/>
    </row>
    <row r="58" spans="1:5" ht="12.75">
      <c r="A58" s="327"/>
      <c r="B58" s="328"/>
      <c r="C58" s="319"/>
      <c r="D58" s="319"/>
      <c r="E58" s="319"/>
    </row>
    <row r="59" spans="1:5" ht="12.75">
      <c r="A59" s="327"/>
      <c r="B59" s="328"/>
      <c r="C59" s="319"/>
      <c r="D59" s="319"/>
      <c r="E59" s="319"/>
    </row>
    <row r="60" spans="1:5" ht="12.75">
      <c r="A60" s="327"/>
      <c r="B60" s="328"/>
      <c r="C60" s="319"/>
      <c r="D60" s="319"/>
      <c r="E60" s="319"/>
    </row>
    <row r="61" spans="1:5" ht="12.75">
      <c r="A61" s="327"/>
      <c r="B61" s="328"/>
      <c r="C61" s="319"/>
      <c r="D61" s="319"/>
      <c r="E61" s="319"/>
    </row>
    <row r="62" spans="1:5" ht="12.75">
      <c r="A62" s="327"/>
      <c r="B62" s="328"/>
      <c r="C62" s="319"/>
      <c r="D62" s="319"/>
      <c r="E62" s="319"/>
    </row>
    <row r="63" spans="1:5" ht="12.75">
      <c r="A63" s="327"/>
      <c r="B63" s="328"/>
      <c r="C63" s="319"/>
      <c r="D63" s="319"/>
      <c r="E63" s="319"/>
    </row>
    <row r="64" spans="1:5" ht="12.75">
      <c r="A64" s="203"/>
      <c r="B64" s="328"/>
      <c r="C64" s="319"/>
      <c r="D64" s="319"/>
      <c r="E64" s="319"/>
    </row>
    <row r="65" spans="1:5" ht="12.75">
      <c r="A65" s="203"/>
      <c r="B65" s="328"/>
      <c r="C65" s="319"/>
      <c r="D65" s="319"/>
      <c r="E65" s="319"/>
    </row>
    <row r="66" spans="1:5" ht="12.75">
      <c r="A66" s="203"/>
      <c r="B66" s="328"/>
      <c r="C66" s="319"/>
      <c r="D66" s="319"/>
      <c r="E66" s="319"/>
    </row>
    <row r="67" spans="1:5" ht="12.75">
      <c r="A67" s="203"/>
      <c r="B67" s="328"/>
      <c r="C67" s="319"/>
      <c r="D67" s="319"/>
      <c r="E67" s="319"/>
    </row>
    <row r="68" spans="1:5" ht="12.75">
      <c r="A68" s="203"/>
      <c r="B68" s="328"/>
      <c r="C68" s="319"/>
      <c r="D68" s="319"/>
      <c r="E68" s="319"/>
    </row>
    <row r="69" spans="1:5" ht="12.75">
      <c r="A69" s="203"/>
      <c r="B69" s="328"/>
      <c r="C69" s="319"/>
      <c r="D69" s="319"/>
      <c r="E69" s="319"/>
    </row>
    <row r="70" spans="1:5" ht="12.75">
      <c r="A70" s="203"/>
      <c r="B70" s="328"/>
      <c r="C70" s="319"/>
      <c r="D70" s="319"/>
      <c r="E70" s="319"/>
    </row>
    <row r="71" spans="1:5" ht="12.75">
      <c r="A71" s="203"/>
      <c r="B71" s="328"/>
      <c r="C71" s="319"/>
      <c r="D71" s="319"/>
      <c r="E71" s="319"/>
    </row>
    <row r="72" spans="1:5" ht="12.75">
      <c r="A72" s="203"/>
      <c r="B72" s="328"/>
      <c r="C72" s="319"/>
      <c r="D72" s="319"/>
      <c r="E72" s="319"/>
    </row>
    <row r="73" spans="1:5" ht="12.75">
      <c r="A73" s="203"/>
      <c r="B73" s="328"/>
      <c r="C73" s="319"/>
      <c r="D73" s="319"/>
      <c r="E73" s="319"/>
    </row>
    <row r="74" spans="1:5" ht="12.75">
      <c r="A74" s="203"/>
      <c r="B74" s="328"/>
      <c r="C74" s="319"/>
      <c r="D74" s="319"/>
      <c r="E74" s="319"/>
    </row>
    <row r="75" spans="1:5" ht="12.75">
      <c r="A75" s="203"/>
      <c r="B75" s="328"/>
      <c r="C75" s="319"/>
      <c r="D75" s="319"/>
      <c r="E75" s="319"/>
    </row>
    <row r="76" spans="1:5" ht="12.75">
      <c r="A76" s="203"/>
      <c r="B76" s="328"/>
      <c r="C76" s="319"/>
      <c r="D76" s="319"/>
      <c r="E76" s="319"/>
    </row>
    <row r="77" spans="1:5" ht="12.75">
      <c r="A77" s="203"/>
      <c r="B77" s="328"/>
      <c r="C77" s="319"/>
      <c r="D77" s="319"/>
      <c r="E77" s="319"/>
    </row>
    <row r="78" spans="1:5" ht="12.75">
      <c r="A78" s="203"/>
      <c r="B78" s="328"/>
      <c r="C78" s="319"/>
      <c r="D78" s="319"/>
      <c r="E78" s="319"/>
    </row>
    <row r="79" spans="1:5" ht="12.75">
      <c r="A79" s="203"/>
      <c r="B79" s="327"/>
      <c r="C79" s="203"/>
      <c r="D79" s="203"/>
      <c r="E79" s="203"/>
    </row>
    <row r="80" spans="1:5" ht="12.75">
      <c r="A80" s="203"/>
      <c r="B80" s="327"/>
      <c r="C80" s="203"/>
      <c r="D80" s="203"/>
      <c r="E80" s="203"/>
    </row>
    <row r="81" spans="1:5" ht="12.75">
      <c r="A81" s="203"/>
      <c r="B81" s="327"/>
      <c r="C81" s="203"/>
      <c r="D81" s="203"/>
      <c r="E81" s="203"/>
    </row>
    <row r="82" spans="1:5" ht="12.75">
      <c r="A82" s="203"/>
      <c r="B82" s="327"/>
      <c r="C82" s="203"/>
      <c r="D82" s="203"/>
      <c r="E82" s="203"/>
    </row>
    <row r="83" spans="1:5" ht="12.75">
      <c r="A83" s="203"/>
      <c r="B83" s="327"/>
      <c r="C83" s="203"/>
      <c r="D83" s="203"/>
      <c r="E83" s="203"/>
    </row>
    <row r="84" spans="1:5" ht="12.75">
      <c r="A84" s="203"/>
      <c r="B84" s="327"/>
      <c r="C84" s="203"/>
      <c r="D84" s="203"/>
      <c r="E84" s="203"/>
    </row>
    <row r="85" spans="1:5" ht="12.75">
      <c r="A85" s="203"/>
      <c r="B85" s="327"/>
      <c r="C85" s="203"/>
      <c r="D85" s="203"/>
      <c r="E85" s="203"/>
    </row>
    <row r="86" spans="1:5" ht="12.75">
      <c r="A86" s="203"/>
      <c r="B86" s="327"/>
      <c r="C86" s="203"/>
      <c r="D86" s="203"/>
      <c r="E86" s="203"/>
    </row>
    <row r="87" spans="1:5" ht="12.75">
      <c r="A87" s="203"/>
      <c r="B87" s="327"/>
      <c r="C87" s="203"/>
      <c r="D87" s="203"/>
      <c r="E87" s="203"/>
    </row>
    <row r="88" spans="1:5" ht="12.75">
      <c r="A88" s="203"/>
      <c r="B88" s="327"/>
      <c r="C88" s="203"/>
      <c r="D88" s="203"/>
      <c r="E88" s="203"/>
    </row>
    <row r="89" spans="1:5" ht="12.75">
      <c r="A89" s="203"/>
      <c r="B89" s="327"/>
      <c r="C89" s="203"/>
      <c r="D89" s="203"/>
      <c r="E89" s="203"/>
    </row>
    <row r="90" spans="1:5" ht="12.75">
      <c r="A90" s="203"/>
      <c r="B90" s="327"/>
      <c r="C90" s="203"/>
      <c r="D90" s="203"/>
      <c r="E90" s="203"/>
    </row>
    <row r="91" spans="1:5" ht="12.75">
      <c r="A91" s="203"/>
      <c r="B91" s="327"/>
      <c r="C91" s="203"/>
      <c r="D91" s="203"/>
      <c r="E91" s="203"/>
    </row>
    <row r="92" spans="1:5" ht="12.75">
      <c r="A92" s="203"/>
      <c r="B92" s="327"/>
      <c r="C92" s="203"/>
      <c r="D92" s="203"/>
      <c r="E92" s="203"/>
    </row>
    <row r="93" spans="1:5" ht="12.75">
      <c r="A93" s="203"/>
      <c r="B93" s="327"/>
      <c r="C93" s="203"/>
      <c r="D93" s="203"/>
      <c r="E93" s="203"/>
    </row>
    <row r="94" spans="1:5" ht="12.75">
      <c r="A94" s="203"/>
      <c r="B94" s="327"/>
      <c r="C94" s="203"/>
      <c r="D94" s="203"/>
      <c r="E94" s="203"/>
    </row>
    <row r="95" spans="1:5" ht="12.75">
      <c r="A95" s="203"/>
      <c r="B95" s="327"/>
      <c r="C95" s="203"/>
      <c r="D95" s="203"/>
      <c r="E95" s="203"/>
    </row>
    <row r="96" spans="1:5" ht="12.75">
      <c r="A96" s="203"/>
      <c r="B96" s="327"/>
      <c r="C96" s="203"/>
      <c r="D96" s="203"/>
      <c r="E96" s="203"/>
    </row>
    <row r="97" spans="1:5" ht="12.75">
      <c r="A97" s="203"/>
      <c r="B97" s="327"/>
      <c r="C97" s="203"/>
      <c r="D97" s="203"/>
      <c r="E97" s="203"/>
    </row>
    <row r="98" spans="1:5" ht="12.75">
      <c r="A98" s="203"/>
      <c r="B98" s="327"/>
      <c r="C98" s="203"/>
      <c r="D98" s="203"/>
      <c r="E98" s="203"/>
    </row>
    <row r="99" ht="12.75">
      <c r="B99" s="82"/>
    </row>
    <row r="100" ht="12.75">
      <c r="B100" s="82"/>
    </row>
    <row r="101" ht="12.75">
      <c r="B101" s="82"/>
    </row>
    <row r="102" ht="12.75">
      <c r="B102" s="82"/>
    </row>
    <row r="103" ht="12.75">
      <c r="B103" s="82"/>
    </row>
    <row r="104" ht="12.75">
      <c r="B104" s="82"/>
    </row>
    <row r="105" ht="12.75">
      <c r="B105" s="82"/>
    </row>
    <row r="106" ht="12.75">
      <c r="B106" s="82"/>
    </row>
    <row r="107" ht="12.75">
      <c r="B107" s="82"/>
    </row>
    <row r="108" ht="12.75">
      <c r="B108" s="82"/>
    </row>
    <row r="109" ht="12.75">
      <c r="B109" s="82"/>
    </row>
    <row r="110" ht="12.75">
      <c r="B110" s="82"/>
    </row>
    <row r="111" ht="12.75">
      <c r="B111" s="82"/>
    </row>
    <row r="112" ht="12.75">
      <c r="B112" s="82"/>
    </row>
    <row r="113" ht="12.75">
      <c r="B113" s="82"/>
    </row>
    <row r="114" ht="12.75">
      <c r="B114" s="82"/>
    </row>
    <row r="115" ht="12.75">
      <c r="B115" s="82"/>
    </row>
    <row r="116" ht="12.75">
      <c r="B116" s="82"/>
    </row>
    <row r="117" ht="12.75">
      <c r="B117" s="82"/>
    </row>
    <row r="118" ht="12.75">
      <c r="B118" s="82"/>
    </row>
    <row r="119" ht="12.75">
      <c r="B119" s="82"/>
    </row>
    <row r="120" ht="12.75">
      <c r="B120" s="82"/>
    </row>
    <row r="121" ht="12.75">
      <c r="B121" s="82"/>
    </row>
    <row r="122" ht="12.75">
      <c r="B122" s="82"/>
    </row>
    <row r="123" ht="12.75">
      <c r="B123" s="82"/>
    </row>
    <row r="124" ht="12.75">
      <c r="B124" s="82"/>
    </row>
    <row r="125" ht="12.75">
      <c r="B125" s="82"/>
    </row>
    <row r="126" ht="12.75">
      <c r="B126" s="82"/>
    </row>
    <row r="127" ht="12.75">
      <c r="B127" s="82"/>
    </row>
    <row r="128" ht="12.75">
      <c r="B128" s="82"/>
    </row>
    <row r="129" ht="12.75">
      <c r="B129" s="82"/>
    </row>
    <row r="130" ht="12.75">
      <c r="B130" s="82"/>
    </row>
    <row r="131" ht="12.75">
      <c r="B131" s="82"/>
    </row>
    <row r="132" ht="12.75">
      <c r="B132" s="82"/>
    </row>
    <row r="133" ht="12.75">
      <c r="B133" s="82"/>
    </row>
    <row r="134" ht="12.75">
      <c r="B134" s="82"/>
    </row>
    <row r="135" ht="12.75">
      <c r="B135" s="82"/>
    </row>
    <row r="136" ht="12.75">
      <c r="B136" s="82"/>
    </row>
    <row r="137" ht="12.75">
      <c r="B137" s="82"/>
    </row>
    <row r="138" ht="12.75">
      <c r="B138" s="82"/>
    </row>
    <row r="139" ht="12.75">
      <c r="B139" s="82"/>
    </row>
    <row r="140" ht="12.75">
      <c r="B140" s="82"/>
    </row>
    <row r="141" ht="12.75">
      <c r="B141" s="82"/>
    </row>
    <row r="142" ht="12.75">
      <c r="B142" s="82"/>
    </row>
    <row r="143" ht="12.75">
      <c r="B143" s="82"/>
    </row>
    <row r="144" ht="12.75">
      <c r="B144" s="82"/>
    </row>
    <row r="145" ht="12.75">
      <c r="B145" s="82"/>
    </row>
    <row r="146" ht="12.75">
      <c r="B146" s="82"/>
    </row>
    <row r="147" ht="12.75">
      <c r="B147" s="82"/>
    </row>
    <row r="148" ht="12.75">
      <c r="B148" s="82"/>
    </row>
    <row r="149" ht="12.75">
      <c r="B149" s="82"/>
    </row>
    <row r="150" ht="12.75">
      <c r="B150" s="82"/>
    </row>
    <row r="151" ht="12.75">
      <c r="B151" s="82"/>
    </row>
    <row r="152" ht="12.75">
      <c r="B152" s="82"/>
    </row>
    <row r="153" ht="12.75">
      <c r="B153" s="82"/>
    </row>
    <row r="154" ht="12.75">
      <c r="B154" s="82"/>
    </row>
    <row r="155" ht="12.75">
      <c r="B155" s="82"/>
    </row>
    <row r="156" ht="12.75">
      <c r="B156" s="82"/>
    </row>
    <row r="157" ht="12.75">
      <c r="B157" s="82"/>
    </row>
    <row r="158" ht="12.75">
      <c r="B158" s="82"/>
    </row>
    <row r="159" ht="12.75">
      <c r="B159" s="82"/>
    </row>
    <row r="160" ht="12.75">
      <c r="B160" s="82"/>
    </row>
    <row r="161" ht="12.75">
      <c r="B161" s="82"/>
    </row>
    <row r="162" ht="12.75">
      <c r="B162" s="82"/>
    </row>
    <row r="163" ht="12.75">
      <c r="B163" s="82"/>
    </row>
    <row r="164" ht="12.75">
      <c r="B164" s="82"/>
    </row>
    <row r="165" ht="12.75">
      <c r="B165" s="82"/>
    </row>
    <row r="166" ht="12.75">
      <c r="B166" s="82"/>
    </row>
    <row r="167" ht="12.75">
      <c r="B167" s="82"/>
    </row>
    <row r="168" ht="12.75">
      <c r="B168" s="82"/>
    </row>
    <row r="169" ht="12.75">
      <c r="B169" s="82"/>
    </row>
    <row r="170" ht="12.75">
      <c r="B170" s="82"/>
    </row>
    <row r="171" ht="12.75">
      <c r="B171" s="82"/>
    </row>
    <row r="172" ht="12.75">
      <c r="B172" s="82"/>
    </row>
    <row r="173" ht="12.75">
      <c r="B173" s="82"/>
    </row>
    <row r="174" ht="12.75">
      <c r="B174" s="82"/>
    </row>
    <row r="175" ht="12.75">
      <c r="B175" s="82"/>
    </row>
    <row r="176" ht="12.75">
      <c r="B176" s="82"/>
    </row>
    <row r="177" ht="12.75">
      <c r="B177" s="82"/>
    </row>
    <row r="178" ht="12.75">
      <c r="B178" s="82"/>
    </row>
    <row r="179" ht="12.75">
      <c r="B179" s="82"/>
    </row>
    <row r="180" ht="12.75">
      <c r="B180" s="82"/>
    </row>
    <row r="181" ht="12.75">
      <c r="B181" s="82"/>
    </row>
    <row r="182" ht="12.75">
      <c r="B182" s="82"/>
    </row>
    <row r="183" ht="12.75">
      <c r="B183" s="82"/>
    </row>
    <row r="184" ht="12.75">
      <c r="B184" s="82"/>
    </row>
    <row r="185" ht="12.75">
      <c r="B185" s="82"/>
    </row>
    <row r="186" ht="12.75">
      <c r="B186" s="82"/>
    </row>
    <row r="187" ht="12.75">
      <c r="B187" s="82"/>
    </row>
    <row r="188" ht="12.75">
      <c r="B188" s="82"/>
    </row>
    <row r="189" ht="12.75">
      <c r="B189" s="82"/>
    </row>
    <row r="190" ht="12.75">
      <c r="B190" s="82"/>
    </row>
    <row r="191" ht="12.75">
      <c r="B191" s="82"/>
    </row>
    <row r="192" ht="12.75">
      <c r="B192" s="82"/>
    </row>
    <row r="193" ht="12.75">
      <c r="B193" s="82"/>
    </row>
    <row r="194" ht="12.75">
      <c r="B194" s="82"/>
    </row>
    <row r="195" ht="12.75">
      <c r="B195" s="82"/>
    </row>
    <row r="196" ht="12.75">
      <c r="B196" s="82"/>
    </row>
    <row r="197" ht="12.75">
      <c r="B197" s="82"/>
    </row>
    <row r="198" ht="12.75">
      <c r="B198" s="82"/>
    </row>
    <row r="199" ht="12.75">
      <c r="B199" s="82"/>
    </row>
    <row r="200" ht="12.75">
      <c r="B200" s="82"/>
    </row>
    <row r="201" ht="12.75">
      <c r="B201" s="82"/>
    </row>
    <row r="202" ht="12.75">
      <c r="B202" s="82"/>
    </row>
    <row r="203" ht="12.75">
      <c r="B203" s="82"/>
    </row>
    <row r="204" ht="12.75">
      <c r="B204" s="82"/>
    </row>
    <row r="205" ht="12.75">
      <c r="B205" s="82"/>
    </row>
    <row r="206" ht="12.75">
      <c r="B206" s="82"/>
    </row>
    <row r="207" ht="12.75">
      <c r="B207" s="82"/>
    </row>
    <row r="208" ht="12.75">
      <c r="B208" s="82"/>
    </row>
    <row r="209" ht="12.75">
      <c r="B209" s="82"/>
    </row>
    <row r="210" ht="12.75">
      <c r="B210" s="82"/>
    </row>
    <row r="211" ht="12.75">
      <c r="B211" s="82"/>
    </row>
    <row r="212" ht="12.75">
      <c r="B212" s="82"/>
    </row>
    <row r="213" ht="12.75">
      <c r="B213" s="82"/>
    </row>
    <row r="214" ht="12.75">
      <c r="B214" s="82"/>
    </row>
    <row r="215" ht="12.75">
      <c r="B215" s="82"/>
    </row>
    <row r="216" ht="12.75">
      <c r="B216" s="82"/>
    </row>
    <row r="217" ht="12.75">
      <c r="B217" s="82"/>
    </row>
    <row r="218" ht="12.75">
      <c r="B218" s="82"/>
    </row>
    <row r="219" ht="12.75">
      <c r="B219" s="82"/>
    </row>
    <row r="220" ht="12.75">
      <c r="B220" s="82"/>
    </row>
    <row r="221" ht="12.75">
      <c r="B221" s="82"/>
    </row>
    <row r="222" ht="12.75">
      <c r="B222" s="82"/>
    </row>
    <row r="223" ht="12.75">
      <c r="B223" s="82"/>
    </row>
    <row r="224" ht="12.75">
      <c r="B224" s="82"/>
    </row>
    <row r="225" ht="12.75">
      <c r="B225" s="82"/>
    </row>
    <row r="226" ht="12.75">
      <c r="B226" s="82"/>
    </row>
    <row r="227" ht="12.75">
      <c r="B227" s="82"/>
    </row>
    <row r="228" ht="12.75">
      <c r="B228" s="82"/>
    </row>
    <row r="229" ht="12.75">
      <c r="B229" s="82"/>
    </row>
    <row r="230" ht="12.75">
      <c r="B230" s="82"/>
    </row>
    <row r="231" ht="12.75">
      <c r="B231" s="82"/>
    </row>
    <row r="232" ht="12.75">
      <c r="B232" s="82"/>
    </row>
    <row r="233" ht="12.75">
      <c r="B233" s="82"/>
    </row>
    <row r="234" ht="12.75">
      <c r="B234" s="82"/>
    </row>
    <row r="235" ht="12.75">
      <c r="B235" s="82"/>
    </row>
    <row r="236" ht="12.75">
      <c r="B236" s="82"/>
    </row>
    <row r="237" ht="12.75">
      <c r="B237" s="82"/>
    </row>
    <row r="238" ht="12.75">
      <c r="B238" s="82"/>
    </row>
    <row r="239" ht="12.75">
      <c r="B239" s="82"/>
    </row>
    <row r="240" ht="12.75">
      <c r="B240" s="82"/>
    </row>
    <row r="241" ht="12.75">
      <c r="B241" s="82"/>
    </row>
    <row r="242" ht="12.75">
      <c r="B242" s="82"/>
    </row>
    <row r="243" ht="12.75">
      <c r="B243" s="82"/>
    </row>
    <row r="244" ht="12.75">
      <c r="B244" s="82"/>
    </row>
    <row r="245" ht="12.75">
      <c r="B245" s="82"/>
    </row>
    <row r="246" ht="12.75">
      <c r="B246" s="82"/>
    </row>
    <row r="247" ht="12.75">
      <c r="B247" s="82"/>
    </row>
    <row r="248" ht="12.75">
      <c r="B248" s="82"/>
    </row>
    <row r="249" ht="12.75">
      <c r="B249" s="82"/>
    </row>
    <row r="250" ht="12.75">
      <c r="B250" s="82"/>
    </row>
    <row r="251" ht="12.75">
      <c r="B251" s="82"/>
    </row>
    <row r="252" ht="12.75">
      <c r="B252" s="82"/>
    </row>
    <row r="253" ht="12.75">
      <c r="B253" s="82"/>
    </row>
    <row r="254" ht="12.75">
      <c r="B254" s="82"/>
    </row>
    <row r="255" ht="12.75">
      <c r="B255" s="82"/>
    </row>
    <row r="256" ht="12.75">
      <c r="B256" s="82"/>
    </row>
    <row r="257" ht="12.75">
      <c r="B257" s="82"/>
    </row>
    <row r="258" ht="12.75">
      <c r="B258" s="82"/>
    </row>
    <row r="259" ht="12.75">
      <c r="B259" s="82"/>
    </row>
    <row r="260" ht="12.75">
      <c r="B260" s="82"/>
    </row>
    <row r="261" ht="12.75">
      <c r="B261" s="82"/>
    </row>
    <row r="262" ht="12.75">
      <c r="B262" s="82"/>
    </row>
    <row r="263" ht="12.75">
      <c r="B263" s="82"/>
    </row>
    <row r="264" ht="12.75">
      <c r="B264" s="82"/>
    </row>
    <row r="265" ht="12.75">
      <c r="B265" s="82"/>
    </row>
    <row r="266" ht="12.75">
      <c r="B266" s="82"/>
    </row>
    <row r="267" ht="12.75">
      <c r="B267" s="82"/>
    </row>
    <row r="268" ht="12.75">
      <c r="B268" s="82"/>
    </row>
    <row r="269" ht="12.75">
      <c r="B269" s="82"/>
    </row>
    <row r="270" ht="12.75">
      <c r="B270" s="82"/>
    </row>
    <row r="271" ht="12.75">
      <c r="B271" s="82"/>
    </row>
    <row r="272" ht="12.75">
      <c r="B272" s="82"/>
    </row>
    <row r="273" ht="12.75">
      <c r="B273" s="82"/>
    </row>
    <row r="274" ht="12.75">
      <c r="B274" s="82"/>
    </row>
    <row r="275" ht="12.75">
      <c r="B275" s="82"/>
    </row>
    <row r="276" ht="12.75">
      <c r="B276" s="82"/>
    </row>
    <row r="277" ht="12.75">
      <c r="B277" s="82"/>
    </row>
    <row r="278" ht="12.75">
      <c r="B278" s="82"/>
    </row>
    <row r="279" ht="12.75">
      <c r="B279" s="82"/>
    </row>
    <row r="280" ht="12.75">
      <c r="B280" s="82"/>
    </row>
    <row r="281" ht="12.75">
      <c r="B281" s="82"/>
    </row>
    <row r="282" ht="12.75">
      <c r="B282" s="82"/>
    </row>
    <row r="283" ht="12.75">
      <c r="B283" s="82"/>
    </row>
    <row r="284" ht="12.75">
      <c r="B284" s="82"/>
    </row>
    <row r="285" ht="12.75">
      <c r="B285" s="82"/>
    </row>
    <row r="286" ht="12.75">
      <c r="B286" s="82"/>
    </row>
    <row r="287" ht="12.75">
      <c r="B287" s="82"/>
    </row>
    <row r="288" ht="12.75">
      <c r="B288" s="82"/>
    </row>
    <row r="289" ht="12.75">
      <c r="B289" s="82"/>
    </row>
    <row r="290" ht="12.75">
      <c r="B290" s="82"/>
    </row>
    <row r="291" ht="12.75">
      <c r="B291" s="82"/>
    </row>
    <row r="292" ht="12.75">
      <c r="B292" s="82"/>
    </row>
    <row r="293" ht="12.75">
      <c r="B293" s="82"/>
    </row>
    <row r="294" ht="12.75">
      <c r="B294" s="82"/>
    </row>
    <row r="295" ht="12.75">
      <c r="B295" s="82"/>
    </row>
    <row r="296" ht="12.75">
      <c r="B296" s="82"/>
    </row>
    <row r="297" ht="12.75">
      <c r="B297" s="82"/>
    </row>
    <row r="298" ht="12.75">
      <c r="B298" s="82"/>
    </row>
    <row r="299" ht="12.75">
      <c r="B299" s="82"/>
    </row>
    <row r="300" ht="12.75">
      <c r="B300" s="82"/>
    </row>
    <row r="301" ht="12.75">
      <c r="B301" s="82"/>
    </row>
    <row r="302" ht="12.75">
      <c r="B302" s="82"/>
    </row>
    <row r="303" ht="12.75">
      <c r="B303" s="82"/>
    </row>
    <row r="304" ht="12.75">
      <c r="B304" s="82"/>
    </row>
    <row r="305" ht="12.75">
      <c r="B305" s="82"/>
    </row>
    <row r="306" ht="12.75">
      <c r="B306" s="82"/>
    </row>
    <row r="307" ht="12.75">
      <c r="B307" s="82"/>
    </row>
    <row r="308" ht="12.75">
      <c r="B308" s="82"/>
    </row>
    <row r="309" ht="12.75">
      <c r="B309" s="82"/>
    </row>
    <row r="310" ht="12.75">
      <c r="B310" s="82"/>
    </row>
    <row r="311" ht="12.75">
      <c r="B311" s="82"/>
    </row>
    <row r="312" ht="12.75">
      <c r="B312" s="82"/>
    </row>
    <row r="313" ht="12.75">
      <c r="B313" s="82"/>
    </row>
    <row r="314" ht="12.75">
      <c r="B314" s="82"/>
    </row>
    <row r="315" ht="12.75">
      <c r="B315" s="82"/>
    </row>
    <row r="316" ht="12.75">
      <c r="B316" s="82"/>
    </row>
    <row r="317" ht="12.75">
      <c r="B317" s="82"/>
    </row>
    <row r="318" ht="12.75">
      <c r="B318" s="82"/>
    </row>
    <row r="319" ht="12.75">
      <c r="B319" s="82"/>
    </row>
  </sheetData>
  <sheetProtection password="C9CB" sheet="1" objects="1" scenarios="1"/>
  <mergeCells count="4">
    <mergeCell ref="C1:E1"/>
    <mergeCell ref="C2:E2"/>
    <mergeCell ref="C3:E3"/>
    <mergeCell ref="C4:E4"/>
  </mergeCells>
  <printOptions/>
  <pageMargins left="0.75" right="0.25" top="0.5" bottom="0.5" header="0.25" footer="0.5"/>
  <pageSetup horizontalDpi="600" verticalDpi="600" orientation="portrait" r:id="rId1"/>
  <headerFooter alignWithMargins="0">
    <oddHeader>&amp;C&amp;"Arial,Regular"&amp;14BUDGET INFORMATION - Pre Vocational</oddHeader>
    <oddFooter>&amp;R03/09/2006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D45" sqref="D45"/>
    </sheetView>
  </sheetViews>
  <sheetFormatPr defaultColWidth="9.00390625" defaultRowHeight="15.75"/>
  <cols>
    <col min="1" max="1" width="44.375" style="56" bestFit="1" customWidth="1"/>
    <col min="2" max="2" width="9.00390625" style="56" bestFit="1" customWidth="1"/>
    <col min="3" max="3" width="9.875" style="56" bestFit="1" customWidth="1"/>
    <col min="4" max="4" width="10.75390625" style="56" bestFit="1" customWidth="1"/>
    <col min="5" max="5" width="10.75390625" style="56" customWidth="1"/>
    <col min="6" max="6" width="9.875" style="56" bestFit="1" customWidth="1"/>
    <col min="7" max="16384" width="8.00390625" style="56" customWidth="1"/>
  </cols>
  <sheetData>
    <row r="1" spans="1:6" ht="12.75">
      <c r="A1" s="102" t="s">
        <v>602</v>
      </c>
      <c r="C1" s="368">
        <v>0</v>
      </c>
      <c r="D1" s="368"/>
      <c r="E1" s="368"/>
      <c r="F1" s="197"/>
    </row>
    <row r="2" spans="1:5" ht="12.75">
      <c r="A2" s="107"/>
      <c r="C2" s="368">
        <f>+SUMMARY!B5</f>
        <v>0</v>
      </c>
      <c r="D2" s="368"/>
      <c r="E2" s="368"/>
    </row>
    <row r="3" spans="1:5" ht="12.75">
      <c r="A3" s="107"/>
      <c r="C3" s="368">
        <f>+SUMMARY!B6</f>
        <v>0</v>
      </c>
      <c r="D3" s="368"/>
      <c r="E3" s="368"/>
    </row>
    <row r="4" spans="1:5" ht="12.75">
      <c r="A4" s="107"/>
      <c r="C4" s="369">
        <f>+SUMMARY!H3</f>
        <v>0</v>
      </c>
      <c r="D4" s="368"/>
      <c r="E4" s="368"/>
    </row>
    <row r="5" spans="1:5" ht="12.75">
      <c r="A5" s="161"/>
      <c r="B5" s="106"/>
      <c r="C5" s="106"/>
      <c r="D5" s="107"/>
      <c r="E5" s="107"/>
    </row>
    <row r="6" spans="1:5" ht="12.75">
      <c r="A6" s="102" t="s">
        <v>603</v>
      </c>
      <c r="B6" s="106"/>
      <c r="C6" s="106"/>
      <c r="D6" s="162" t="s">
        <v>490</v>
      </c>
      <c r="E6" s="107"/>
    </row>
    <row r="7" spans="1:5" ht="12.75">
      <c r="A7" s="263" t="s">
        <v>604</v>
      </c>
      <c r="B7" s="163"/>
      <c r="C7" s="164"/>
      <c r="D7" s="166">
        <v>0</v>
      </c>
      <c r="E7" s="107"/>
    </row>
    <row r="8" spans="1:5" ht="12.75">
      <c r="A8" s="263"/>
      <c r="B8" s="163"/>
      <c r="C8" s="164"/>
      <c r="D8" s="268"/>
      <c r="E8" s="107"/>
    </row>
    <row r="9" spans="1:5" ht="12.75">
      <c r="A9" s="263" t="s">
        <v>605</v>
      </c>
      <c r="B9" s="163"/>
      <c r="C9" s="164"/>
      <c r="D9" s="166">
        <v>0</v>
      </c>
      <c r="E9" s="107"/>
    </row>
    <row r="10" spans="1:5" ht="12.75">
      <c r="A10" s="264"/>
      <c r="B10" s="163"/>
      <c r="C10" s="164"/>
      <c r="D10" s="268"/>
      <c r="E10" s="107"/>
    </row>
    <row r="11" spans="1:5" ht="12.75">
      <c r="A11" s="263" t="s">
        <v>606</v>
      </c>
      <c r="B11" s="163"/>
      <c r="C11" s="164"/>
      <c r="D11" s="166">
        <v>0</v>
      </c>
      <c r="E11" s="107"/>
    </row>
    <row r="12" spans="1:5" ht="12.75">
      <c r="A12" s="265"/>
      <c r="B12" s="163"/>
      <c r="C12" s="164"/>
      <c r="D12" s="268"/>
      <c r="E12" s="107"/>
    </row>
    <row r="13" spans="1:5" ht="12.75">
      <c r="A13" s="264" t="s">
        <v>607</v>
      </c>
      <c r="B13" s="163"/>
      <c r="C13" s="164"/>
      <c r="D13" s="166">
        <v>0</v>
      </c>
      <c r="E13" s="107"/>
    </row>
    <row r="14" spans="1:5" ht="12.75">
      <c r="A14" s="266"/>
      <c r="B14" s="163"/>
      <c r="C14" s="164"/>
      <c r="D14" s="268"/>
      <c r="E14" s="107"/>
    </row>
    <row r="15" spans="1:5" ht="12.75">
      <c r="A15" s="263" t="s">
        <v>608</v>
      </c>
      <c r="B15" s="163"/>
      <c r="C15" s="164"/>
      <c r="D15" s="166">
        <v>0</v>
      </c>
      <c r="E15" s="107"/>
    </row>
    <row r="16" spans="1:5" ht="12.75">
      <c r="A16" s="265"/>
      <c r="B16" s="163"/>
      <c r="C16" s="164"/>
      <c r="D16" s="268"/>
      <c r="E16" s="107"/>
    </row>
    <row r="17" spans="1:4" ht="12.75">
      <c r="A17" s="165"/>
      <c r="B17" s="95"/>
      <c r="C17" s="96"/>
      <c r="D17" s="166">
        <v>0</v>
      </c>
    </row>
    <row r="18" spans="1:4" ht="12.75">
      <c r="A18" s="263"/>
      <c r="B18" s="95"/>
      <c r="C18" s="96"/>
      <c r="D18" s="268"/>
    </row>
    <row r="19" spans="1:4" ht="12.75">
      <c r="A19" s="165"/>
      <c r="B19" s="163"/>
      <c r="C19" s="164"/>
      <c r="D19" s="166">
        <v>0</v>
      </c>
    </row>
    <row r="20" spans="1:4" ht="12.75">
      <c r="A20" s="263"/>
      <c r="B20" s="163"/>
      <c r="C20" s="164"/>
      <c r="D20" s="268"/>
    </row>
    <row r="21" spans="1:4" ht="12.75">
      <c r="A21" s="219" t="s">
        <v>718</v>
      </c>
      <c r="B21" s="167"/>
      <c r="C21" s="168"/>
      <c r="D21" s="126">
        <f>SUM(D7:D20)</f>
        <v>0</v>
      </c>
    </row>
    <row r="22" spans="1:4" ht="12.75">
      <c r="A22" s="156"/>
      <c r="B22" s="121"/>
      <c r="C22" s="121"/>
      <c r="D22" s="121"/>
    </row>
    <row r="23" spans="1:4" ht="12.75">
      <c r="A23" s="107"/>
      <c r="B23" s="107"/>
      <c r="C23" s="107"/>
      <c r="D23" s="107"/>
    </row>
    <row r="24" spans="1:4" ht="12.75">
      <c r="A24" s="161"/>
      <c r="B24" s="106"/>
      <c r="C24" s="106"/>
      <c r="D24" s="162"/>
    </row>
    <row r="25" spans="1:4" ht="12.75">
      <c r="A25" s="102" t="s">
        <v>609</v>
      </c>
      <c r="B25" s="106"/>
      <c r="C25" s="106"/>
      <c r="D25" s="162"/>
    </row>
    <row r="26" spans="1:4" ht="12.75">
      <c r="A26" s="267" t="s">
        <v>610</v>
      </c>
      <c r="B26" s="169"/>
      <c r="C26" s="169"/>
      <c r="D26" s="166">
        <v>0</v>
      </c>
    </row>
    <row r="27" spans="1:4" ht="12.75">
      <c r="A27" s="263"/>
      <c r="B27" s="169"/>
      <c r="C27" s="169"/>
      <c r="D27" s="269"/>
    </row>
    <row r="28" spans="1:4" ht="12.75">
      <c r="A28" s="263" t="s">
        <v>611</v>
      </c>
      <c r="B28" s="169"/>
      <c r="C28" s="169"/>
      <c r="D28" s="166">
        <v>0</v>
      </c>
    </row>
    <row r="29" spans="1:4" ht="12.75">
      <c r="A29" s="263"/>
      <c r="B29" s="169"/>
      <c r="C29" s="169"/>
      <c r="D29" s="269"/>
    </row>
    <row r="30" spans="1:4" ht="12.75">
      <c r="A30" s="263" t="s">
        <v>612</v>
      </c>
      <c r="B30" s="169"/>
      <c r="C30" s="169"/>
      <c r="D30" s="166">
        <v>0</v>
      </c>
    </row>
    <row r="31" spans="1:4" ht="12.75">
      <c r="A31" s="263" t="s">
        <v>613</v>
      </c>
      <c r="B31" s="169"/>
      <c r="C31" s="169"/>
      <c r="D31" s="166">
        <v>0</v>
      </c>
    </row>
    <row r="32" spans="1:4" ht="12.75">
      <c r="A32" s="263"/>
      <c r="B32" s="169"/>
      <c r="C32" s="169"/>
      <c r="D32" s="269"/>
    </row>
    <row r="33" spans="1:4" ht="12.75">
      <c r="A33" s="263" t="s">
        <v>614</v>
      </c>
      <c r="B33" s="169"/>
      <c r="C33" s="169"/>
      <c r="D33" s="166">
        <v>0</v>
      </c>
    </row>
    <row r="34" spans="1:4" ht="12.75">
      <c r="A34" s="263" t="s">
        <v>615</v>
      </c>
      <c r="B34" s="169"/>
      <c r="C34" s="169"/>
      <c r="D34" s="166">
        <v>0</v>
      </c>
    </row>
    <row r="35" spans="1:4" ht="12.75">
      <c r="A35" s="263" t="s">
        <v>555</v>
      </c>
      <c r="B35" s="169"/>
      <c r="C35" s="169"/>
      <c r="D35" s="269"/>
    </row>
    <row r="36" spans="1:4" ht="12.75">
      <c r="A36" s="263" t="s">
        <v>616</v>
      </c>
      <c r="B36" s="169"/>
      <c r="C36" s="169"/>
      <c r="D36" s="166">
        <v>0</v>
      </c>
    </row>
    <row r="37" spans="1:4" ht="12.75">
      <c r="A37" s="263"/>
      <c r="B37" s="169"/>
      <c r="C37" s="169"/>
      <c r="D37" s="269"/>
    </row>
    <row r="38" spans="1:4" ht="12.75">
      <c r="A38" s="263" t="s">
        <v>617</v>
      </c>
      <c r="B38" s="169"/>
      <c r="C38" s="169"/>
      <c r="D38" s="166">
        <v>0</v>
      </c>
    </row>
    <row r="39" spans="1:4" ht="12.75">
      <c r="A39" s="263"/>
      <c r="B39" s="169"/>
      <c r="C39" s="169"/>
      <c r="D39" s="269"/>
    </row>
    <row r="40" spans="1:4" ht="12.75">
      <c r="A40" s="263" t="s">
        <v>618</v>
      </c>
      <c r="B40" s="169"/>
      <c r="C40" s="169"/>
      <c r="D40" s="166">
        <v>0</v>
      </c>
    </row>
    <row r="41" spans="1:4" ht="12.75">
      <c r="A41" s="263"/>
      <c r="B41" s="169"/>
      <c r="C41" s="169"/>
      <c r="D41" s="269"/>
    </row>
    <row r="42" spans="1:4" ht="12.75">
      <c r="A42" s="118" t="s">
        <v>722</v>
      </c>
      <c r="B42" s="170"/>
      <c r="C42" s="170"/>
      <c r="D42" s="255">
        <f>SUM(D26:D41)</f>
        <v>0</v>
      </c>
    </row>
    <row r="43" spans="1:4" ht="12.75">
      <c r="A43" s="171"/>
      <c r="B43" s="170"/>
      <c r="C43" s="170"/>
      <c r="D43" s="170"/>
    </row>
    <row r="44" spans="1:4" ht="12.75">
      <c r="A44" s="107"/>
      <c r="B44" s="107"/>
      <c r="C44" s="107"/>
      <c r="D44" s="107"/>
    </row>
    <row r="45" spans="1:4" ht="12.75">
      <c r="A45" s="158" t="s">
        <v>619</v>
      </c>
      <c r="B45" s="167"/>
      <c r="C45" s="168"/>
      <c r="D45" s="126">
        <f>+D21+D42</f>
        <v>0</v>
      </c>
    </row>
    <row r="46" spans="1:4" ht="12.75">
      <c r="A46" s="107"/>
      <c r="B46" s="107"/>
      <c r="C46" s="107"/>
      <c r="D46" s="107"/>
    </row>
    <row r="47" spans="1:4" ht="12.75">
      <c r="A47" s="107"/>
      <c r="B47" s="107"/>
      <c r="C47" s="107"/>
      <c r="D47" s="107"/>
    </row>
    <row r="48" spans="1:4" ht="12.75">
      <c r="A48" s="107"/>
      <c r="B48" s="107"/>
      <c r="C48" s="107"/>
      <c r="D48" s="107"/>
    </row>
    <row r="49" spans="1:4" ht="12.75">
      <c r="A49" s="107"/>
      <c r="B49" s="107"/>
      <c r="C49" s="107"/>
      <c r="D49" s="107"/>
    </row>
    <row r="50" ht="12.75">
      <c r="A50" s="107"/>
    </row>
    <row r="51" ht="12.75">
      <c r="A51" s="107"/>
    </row>
    <row r="52" ht="12.75">
      <c r="A52" s="107"/>
    </row>
    <row r="53" ht="12.75">
      <c r="A53" s="107"/>
    </row>
    <row r="54" ht="12.75">
      <c r="A54" s="107"/>
    </row>
    <row r="55" ht="12.75">
      <c r="A55" s="107"/>
    </row>
  </sheetData>
  <sheetProtection password="C9CB" sheet="1" objects="1" scenarios="1"/>
  <mergeCells count="4">
    <mergeCell ref="C1:E1"/>
    <mergeCell ref="C2:E2"/>
    <mergeCell ref="C3:E3"/>
    <mergeCell ref="C4:E4"/>
  </mergeCells>
  <printOptions/>
  <pageMargins left="0.75" right="0" top="1" bottom="1" header="0.5" footer="0.5"/>
  <pageSetup horizontalDpi="600" verticalDpi="600" orientation="portrait" r:id="rId1"/>
  <headerFooter alignWithMargins="0">
    <oddHeader>&amp;C&amp;"Arial,Regular"&amp;14BUDGET INFORMATION - Pre Vocational</oddHeader>
    <oddFooter>&amp;R 03/09/2006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75"/>
  <sheetViews>
    <sheetView workbookViewId="0" topLeftCell="A1">
      <selection activeCell="H171" sqref="H171"/>
    </sheetView>
  </sheetViews>
  <sheetFormatPr defaultColWidth="9.00390625" defaultRowHeight="15.75"/>
  <cols>
    <col min="1" max="1" width="11.125" style="0" customWidth="1"/>
  </cols>
  <sheetData>
    <row r="1" ht="15.75">
      <c r="A1" s="43" t="s">
        <v>784</v>
      </c>
    </row>
    <row r="2" ht="15.75">
      <c r="A2" t="s">
        <v>620</v>
      </c>
    </row>
    <row r="4" spans="1:2" ht="15.75">
      <c r="A4" t="s">
        <v>621</v>
      </c>
      <c r="B4" t="s">
        <v>622</v>
      </c>
    </row>
    <row r="6" spans="1:2" ht="15.75">
      <c r="A6" t="s">
        <v>623</v>
      </c>
      <c r="B6" t="s">
        <v>624</v>
      </c>
    </row>
    <row r="8" spans="1:2" ht="15.75">
      <c r="A8" t="s">
        <v>625</v>
      </c>
      <c r="B8" t="s">
        <v>785</v>
      </c>
    </row>
    <row r="9" ht="15.75">
      <c r="B9" t="s">
        <v>786</v>
      </c>
    </row>
    <row r="11" spans="1:2" ht="15.75">
      <c r="A11" t="s">
        <v>626</v>
      </c>
      <c r="B11" t="s">
        <v>627</v>
      </c>
    </row>
    <row r="13" spans="1:2" ht="15.75">
      <c r="A13" t="s">
        <v>628</v>
      </c>
      <c r="B13" t="s">
        <v>787</v>
      </c>
    </row>
    <row r="14" ht="15.75">
      <c r="B14" t="s">
        <v>788</v>
      </c>
    </row>
    <row r="16" ht="15.75">
      <c r="A16" t="s">
        <v>789</v>
      </c>
    </row>
    <row r="18" spans="1:2" ht="15.75">
      <c r="A18" t="s">
        <v>629</v>
      </c>
      <c r="B18" t="s">
        <v>290</v>
      </c>
    </row>
    <row r="19" ht="15.75">
      <c r="B19" t="s">
        <v>291</v>
      </c>
    </row>
    <row r="21" spans="1:2" ht="15.75">
      <c r="A21" t="s">
        <v>625</v>
      </c>
      <c r="B21" t="s">
        <v>29</v>
      </c>
    </row>
    <row r="22" ht="15.75">
      <c r="B22" t="s">
        <v>30</v>
      </c>
    </row>
    <row r="24" ht="15.75">
      <c r="B24" t="s">
        <v>31</v>
      </c>
    </row>
    <row r="25" ht="15.75">
      <c r="B25" t="s">
        <v>32</v>
      </c>
    </row>
    <row r="27" spans="1:2" ht="15.75">
      <c r="A27" t="s">
        <v>475</v>
      </c>
      <c r="B27" t="s">
        <v>33</v>
      </c>
    </row>
    <row r="28" ht="15.75">
      <c r="B28" t="s">
        <v>34</v>
      </c>
    </row>
    <row r="30" ht="15.75">
      <c r="A30" t="s">
        <v>630</v>
      </c>
    </row>
    <row r="32" spans="1:2" ht="15.75">
      <c r="A32" t="s">
        <v>631</v>
      </c>
      <c r="B32" t="s">
        <v>632</v>
      </c>
    </row>
    <row r="34" spans="1:2" ht="15.75">
      <c r="A34" t="s">
        <v>555</v>
      </c>
      <c r="B34" t="s">
        <v>790</v>
      </c>
    </row>
    <row r="35" ht="15.75">
      <c r="B35" t="s">
        <v>791</v>
      </c>
    </row>
    <row r="37" spans="1:2" ht="15.75">
      <c r="A37" t="s">
        <v>633</v>
      </c>
      <c r="B37" t="s">
        <v>634</v>
      </c>
    </row>
    <row r="39" spans="1:2" ht="15.75">
      <c r="A39" t="s">
        <v>555</v>
      </c>
      <c r="B39" t="s">
        <v>792</v>
      </c>
    </row>
    <row r="40" ht="15.75">
      <c r="B40" t="s">
        <v>793</v>
      </c>
    </row>
    <row r="43" spans="1:2" ht="15.75">
      <c r="A43" t="s">
        <v>635</v>
      </c>
      <c r="B43" t="s">
        <v>636</v>
      </c>
    </row>
    <row r="45" ht="15.75">
      <c r="B45" t="s">
        <v>794</v>
      </c>
    </row>
    <row r="46" spans="1:2" ht="15.75">
      <c r="A46" t="s">
        <v>555</v>
      </c>
      <c r="B46" t="s">
        <v>0</v>
      </c>
    </row>
    <row r="48" spans="1:2" ht="15.75">
      <c r="A48" t="s">
        <v>637</v>
      </c>
      <c r="B48" t="s">
        <v>1</v>
      </c>
    </row>
    <row r="49" ht="15.75">
      <c r="B49" t="s">
        <v>2</v>
      </c>
    </row>
    <row r="50" ht="15.75">
      <c r="B50" t="s">
        <v>3</v>
      </c>
    </row>
    <row r="52" spans="1:2" ht="15.75">
      <c r="A52" t="s">
        <v>548</v>
      </c>
      <c r="B52" t="s">
        <v>638</v>
      </c>
    </row>
    <row r="53" spans="1:2" ht="15.75">
      <c r="A53" t="s">
        <v>555</v>
      </c>
      <c r="B53" t="s">
        <v>292</v>
      </c>
    </row>
    <row r="54" ht="15.75">
      <c r="B54" t="s">
        <v>293</v>
      </c>
    </row>
    <row r="55" ht="15.75">
      <c r="B55" t="s">
        <v>294</v>
      </c>
    </row>
    <row r="56" ht="15.75">
      <c r="B56" t="s">
        <v>296</v>
      </c>
    </row>
    <row r="57" spans="1:2" ht="15.75">
      <c r="A57" t="s">
        <v>555</v>
      </c>
      <c r="B57" t="s">
        <v>295</v>
      </c>
    </row>
    <row r="59" ht="15.75">
      <c r="B59" t="s">
        <v>4</v>
      </c>
    </row>
    <row r="60" spans="1:2" ht="15.75">
      <c r="A60" t="s">
        <v>555</v>
      </c>
      <c r="B60" t="s">
        <v>640</v>
      </c>
    </row>
    <row r="62" spans="1:2" ht="15.75">
      <c r="A62" t="s">
        <v>639</v>
      </c>
      <c r="B62" t="s">
        <v>5</v>
      </c>
    </row>
    <row r="63" ht="15.75">
      <c r="B63" t="s">
        <v>6</v>
      </c>
    </row>
    <row r="65" spans="1:2" ht="15.75">
      <c r="A65" t="s">
        <v>641</v>
      </c>
      <c r="B65" t="s">
        <v>642</v>
      </c>
    </row>
    <row r="67" ht="15.75">
      <c r="B67" t="s">
        <v>643</v>
      </c>
    </row>
    <row r="68" ht="15.75">
      <c r="B68" t="s">
        <v>644</v>
      </c>
    </row>
    <row r="69" ht="15.75">
      <c r="B69" t="s">
        <v>555</v>
      </c>
    </row>
    <row r="70" ht="15.75">
      <c r="B70" t="s">
        <v>645</v>
      </c>
    </row>
    <row r="72" spans="1:2" ht="15.75">
      <c r="A72" t="s">
        <v>646</v>
      </c>
      <c r="B72" t="s">
        <v>7</v>
      </c>
    </row>
    <row r="73" ht="15.75">
      <c r="B73" t="s">
        <v>640</v>
      </c>
    </row>
    <row r="74" ht="15.75">
      <c r="B74" t="s">
        <v>555</v>
      </c>
    </row>
    <row r="75" spans="1:2" ht="15.75">
      <c r="A75" t="s">
        <v>647</v>
      </c>
      <c r="B75" t="s">
        <v>648</v>
      </c>
    </row>
    <row r="77" ht="15.75">
      <c r="B77" t="s">
        <v>8</v>
      </c>
    </row>
    <row r="78" ht="15.75">
      <c r="B78" t="s">
        <v>9</v>
      </c>
    </row>
    <row r="80" spans="1:2" ht="15.75">
      <c r="A80" t="s">
        <v>649</v>
      </c>
      <c r="B80" t="s">
        <v>650</v>
      </c>
    </row>
    <row r="82" ht="15.75">
      <c r="B82" t="s">
        <v>651</v>
      </c>
    </row>
    <row r="83" ht="15.75">
      <c r="B83" t="s">
        <v>555</v>
      </c>
    </row>
    <row r="85" spans="1:2" ht="15.75">
      <c r="A85" t="s">
        <v>554</v>
      </c>
      <c r="B85" t="s">
        <v>745</v>
      </c>
    </row>
    <row r="87" spans="1:2" ht="15.75">
      <c r="A87" t="s">
        <v>10</v>
      </c>
      <c r="B87" t="s">
        <v>11</v>
      </c>
    </row>
    <row r="88" ht="15.75">
      <c r="B88" t="s">
        <v>12</v>
      </c>
    </row>
    <row r="90" ht="15.75">
      <c r="B90" t="s">
        <v>35</v>
      </c>
    </row>
    <row r="91" ht="15.75">
      <c r="B91" t="s">
        <v>36</v>
      </c>
    </row>
    <row r="93" spans="1:2" ht="15.75">
      <c r="A93" t="s">
        <v>731</v>
      </c>
      <c r="B93" t="s">
        <v>13</v>
      </c>
    </row>
    <row r="94" ht="15.75">
      <c r="B94" t="s">
        <v>14</v>
      </c>
    </row>
    <row r="96" spans="1:2" ht="15.75">
      <c r="A96" t="s">
        <v>733</v>
      </c>
      <c r="B96" t="s">
        <v>15</v>
      </c>
    </row>
    <row r="97" ht="15.75">
      <c r="B97" t="s">
        <v>16</v>
      </c>
    </row>
    <row r="99" spans="1:2" ht="15.75">
      <c r="A99" t="s">
        <v>17</v>
      </c>
      <c r="B99" t="s">
        <v>437</v>
      </c>
    </row>
    <row r="100" ht="15.75">
      <c r="B100" t="s">
        <v>438</v>
      </c>
    </row>
    <row r="102" spans="1:2" ht="15.75">
      <c r="A102" t="s">
        <v>18</v>
      </c>
      <c r="B102" t="s">
        <v>19</v>
      </c>
    </row>
    <row r="103" ht="15.75">
      <c r="B103" t="s">
        <v>20</v>
      </c>
    </row>
    <row r="105" ht="15.75">
      <c r="A105" s="43" t="s">
        <v>653</v>
      </c>
    </row>
    <row r="106" ht="15.75">
      <c r="A106" t="s">
        <v>297</v>
      </c>
    </row>
    <row r="107" ht="15.75">
      <c r="A107" t="s">
        <v>298</v>
      </c>
    </row>
    <row r="108" ht="15.75">
      <c r="A108" t="s">
        <v>299</v>
      </c>
    </row>
    <row r="109" ht="15.75">
      <c r="A109" t="s">
        <v>300</v>
      </c>
    </row>
    <row r="111" ht="15.75">
      <c r="A111" t="s">
        <v>21</v>
      </c>
    </row>
    <row r="112" ht="15.75">
      <c r="A112" t="s">
        <v>22</v>
      </c>
    </row>
    <row r="114" spans="1:2" ht="15.75">
      <c r="A114" t="s">
        <v>23</v>
      </c>
      <c r="B114" t="s">
        <v>632</v>
      </c>
    </row>
    <row r="116" spans="1:2" ht="15.75">
      <c r="A116" t="s">
        <v>24</v>
      </c>
      <c r="B116" t="s">
        <v>301</v>
      </c>
    </row>
    <row r="117" ht="15.75">
      <c r="B117" t="s">
        <v>302</v>
      </c>
    </row>
    <row r="118" ht="15.75">
      <c r="B118" t="s">
        <v>303</v>
      </c>
    </row>
    <row r="119" ht="15.75">
      <c r="B119" t="s">
        <v>304</v>
      </c>
    </row>
    <row r="120" ht="15.75">
      <c r="B120" t="s">
        <v>305</v>
      </c>
    </row>
    <row r="121" ht="15.75">
      <c r="B121" t="s">
        <v>306</v>
      </c>
    </row>
    <row r="123" ht="15.75">
      <c r="B123" t="s">
        <v>307</v>
      </c>
    </row>
    <row r="124" ht="15.75">
      <c r="B124" t="s">
        <v>308</v>
      </c>
    </row>
    <row r="125" ht="15.75">
      <c r="B125" t="s">
        <v>309</v>
      </c>
    </row>
    <row r="126" ht="15.75">
      <c r="B126" t="s">
        <v>310</v>
      </c>
    </row>
    <row r="128" ht="15.75">
      <c r="B128" t="s">
        <v>311</v>
      </c>
    </row>
    <row r="129" ht="15.75">
      <c r="B129" t="s">
        <v>312</v>
      </c>
    </row>
    <row r="130" ht="15.75">
      <c r="B130" t="s">
        <v>313</v>
      </c>
    </row>
    <row r="131" ht="15.75">
      <c r="B131" t="s">
        <v>314</v>
      </c>
    </row>
    <row r="133" ht="15.75">
      <c r="B133" t="s">
        <v>315</v>
      </c>
    </row>
    <row r="134" ht="15.75">
      <c r="B134" t="s">
        <v>316</v>
      </c>
    </row>
    <row r="135" ht="15.75">
      <c r="B135" t="s">
        <v>317</v>
      </c>
    </row>
    <row r="137" ht="15.75">
      <c r="B137" t="s">
        <v>25</v>
      </c>
    </row>
    <row r="138" ht="15.75">
      <c r="B138" t="s">
        <v>26</v>
      </c>
    </row>
    <row r="139" ht="15.75">
      <c r="B139" t="s">
        <v>27</v>
      </c>
    </row>
    <row r="141" ht="15.75">
      <c r="B141" t="s">
        <v>28</v>
      </c>
    </row>
    <row r="142" ht="15.75">
      <c r="B142" t="s">
        <v>318</v>
      </c>
    </row>
    <row r="143" ht="15.75">
      <c r="B143" t="s">
        <v>319</v>
      </c>
    </row>
    <row r="144" ht="15.75">
      <c r="B144" t="s">
        <v>666</v>
      </c>
    </row>
    <row r="146" ht="15.75">
      <c r="B146" t="s">
        <v>39</v>
      </c>
    </row>
    <row r="147" ht="15.75">
      <c r="B147" t="s">
        <v>40</v>
      </c>
    </row>
    <row r="149" spans="1:2" ht="15.75">
      <c r="A149" t="s">
        <v>41</v>
      </c>
      <c r="B149" t="s">
        <v>320</v>
      </c>
    </row>
    <row r="150" ht="15.75">
      <c r="B150" t="s">
        <v>321</v>
      </c>
    </row>
    <row r="151" ht="15.75">
      <c r="B151" t="s">
        <v>322</v>
      </c>
    </row>
    <row r="152" ht="15.75">
      <c r="B152" t="s">
        <v>323</v>
      </c>
    </row>
    <row r="154" ht="15.75">
      <c r="B154" t="s">
        <v>42</v>
      </c>
    </row>
    <row r="155" ht="15.75">
      <c r="B155" t="s">
        <v>656</v>
      </c>
    </row>
    <row r="157" ht="15.75">
      <c r="B157" t="s">
        <v>43</v>
      </c>
    </row>
    <row r="158" ht="15.75">
      <c r="B158" t="s">
        <v>44</v>
      </c>
    </row>
    <row r="160" spans="1:2" ht="15.75">
      <c r="A160" t="s">
        <v>45</v>
      </c>
      <c r="B160" t="s">
        <v>324</v>
      </c>
    </row>
    <row r="161" ht="15.75">
      <c r="B161" t="s">
        <v>325</v>
      </c>
    </row>
    <row r="162" ht="15.75">
      <c r="B162" t="s">
        <v>326</v>
      </c>
    </row>
    <row r="164" ht="15.75">
      <c r="B164" t="s">
        <v>327</v>
      </c>
    </row>
    <row r="165" ht="15.75">
      <c r="B165" t="s">
        <v>328</v>
      </c>
    </row>
    <row r="167" ht="15.75">
      <c r="B167" t="s">
        <v>46</v>
      </c>
    </row>
    <row r="168" ht="15.75">
      <c r="B168" t="s">
        <v>47</v>
      </c>
    </row>
    <row r="170" spans="1:2" ht="15.75">
      <c r="A170" t="s">
        <v>48</v>
      </c>
      <c r="B170" t="s">
        <v>329</v>
      </c>
    </row>
    <row r="171" ht="15.75">
      <c r="B171" t="s">
        <v>330</v>
      </c>
    </row>
    <row r="173" spans="1:2" ht="15.75">
      <c r="A173" t="s">
        <v>49</v>
      </c>
      <c r="B173" t="s">
        <v>659</v>
      </c>
    </row>
    <row r="174" ht="15.75">
      <c r="B174" t="s">
        <v>88</v>
      </c>
    </row>
    <row r="176" spans="1:2" ht="15.75">
      <c r="A176" t="s">
        <v>59</v>
      </c>
      <c r="B176" t="s">
        <v>331</v>
      </c>
    </row>
    <row r="177" ht="15.75">
      <c r="B177" t="s">
        <v>118</v>
      </c>
    </row>
    <row r="179" spans="1:2" ht="15.75">
      <c r="A179" t="s">
        <v>60</v>
      </c>
      <c r="B179" t="s">
        <v>50</v>
      </c>
    </row>
    <row r="180" ht="15.75">
      <c r="B180" t="s">
        <v>51</v>
      </c>
    </row>
    <row r="181" ht="15.75">
      <c r="B181" t="s">
        <v>52</v>
      </c>
    </row>
    <row r="182" ht="15.75">
      <c r="B182" t="s">
        <v>53</v>
      </c>
    </row>
    <row r="183" ht="15.75">
      <c r="B183" t="s">
        <v>54</v>
      </c>
    </row>
    <row r="184" ht="15.75">
      <c r="B184" t="s">
        <v>55</v>
      </c>
    </row>
    <row r="185" ht="15.75">
      <c r="B185" t="s">
        <v>56</v>
      </c>
    </row>
    <row r="186" ht="15.75">
      <c r="B186" t="s">
        <v>57</v>
      </c>
    </row>
    <row r="187" ht="15.75">
      <c r="B187" t="s">
        <v>58</v>
      </c>
    </row>
    <row r="189" spans="1:2" ht="15.75">
      <c r="A189" t="s">
        <v>729</v>
      </c>
      <c r="B189" t="s">
        <v>661</v>
      </c>
    </row>
    <row r="190" ht="15.75">
      <c r="B190" t="s">
        <v>117</v>
      </c>
    </row>
    <row r="192" spans="1:2" ht="15.75">
      <c r="A192" t="s">
        <v>730</v>
      </c>
      <c r="B192" t="s">
        <v>61</v>
      </c>
    </row>
    <row r="193" ht="15.75">
      <c r="B193" t="s">
        <v>439</v>
      </c>
    </row>
    <row r="194" ht="15.75">
      <c r="B194" t="s">
        <v>440</v>
      </c>
    </row>
    <row r="195" ht="15.75">
      <c r="B195" t="s">
        <v>441</v>
      </c>
    </row>
    <row r="197" spans="1:2" ht="15.75">
      <c r="A197" t="s">
        <v>555</v>
      </c>
      <c r="B197" t="s">
        <v>332</v>
      </c>
    </row>
    <row r="198" ht="15.75">
      <c r="B198" t="s">
        <v>333</v>
      </c>
    </row>
    <row r="199" ht="15.75">
      <c r="B199" t="s">
        <v>334</v>
      </c>
    </row>
    <row r="201" spans="1:2" ht="15.75">
      <c r="A201" t="s">
        <v>731</v>
      </c>
      <c r="B201" t="s">
        <v>62</v>
      </c>
    </row>
    <row r="202" ht="15.75">
      <c r="B202" t="s">
        <v>63</v>
      </c>
    </row>
    <row r="204" spans="1:2" ht="15.75">
      <c r="A204" t="s">
        <v>732</v>
      </c>
      <c r="B204" t="s">
        <v>575</v>
      </c>
    </row>
    <row r="206" spans="1:2" ht="15.75">
      <c r="A206" t="s">
        <v>64</v>
      </c>
      <c r="B206" t="s">
        <v>335</v>
      </c>
    </row>
    <row r="207" ht="15.75">
      <c r="B207" t="s">
        <v>336</v>
      </c>
    </row>
    <row r="209" ht="15.75">
      <c r="B209" t="s">
        <v>337</v>
      </c>
    </row>
    <row r="210" ht="15.75">
      <c r="B210" t="s">
        <v>338</v>
      </c>
    </row>
    <row r="212" ht="15.75">
      <c r="B212" t="s">
        <v>339</v>
      </c>
    </row>
    <row r="213" ht="15.75">
      <c r="B213" t="s">
        <v>338</v>
      </c>
    </row>
    <row r="215" ht="15.75">
      <c r="B215" t="s">
        <v>340</v>
      </c>
    </row>
    <row r="216" ht="15.75">
      <c r="B216" t="s">
        <v>341</v>
      </c>
    </row>
    <row r="217" ht="15.75">
      <c r="B217" t="s">
        <v>342</v>
      </c>
    </row>
    <row r="219" ht="15.75">
      <c r="B219" t="s">
        <v>25</v>
      </c>
    </row>
    <row r="220" ht="15.75">
      <c r="B220" t="s">
        <v>26</v>
      </c>
    </row>
    <row r="221" ht="15.75">
      <c r="B221" t="s">
        <v>27</v>
      </c>
    </row>
    <row r="223" ht="15.75">
      <c r="B223" t="s">
        <v>343</v>
      </c>
    </row>
    <row r="224" ht="15.75">
      <c r="B224" t="s">
        <v>344</v>
      </c>
    </row>
    <row r="225" ht="15.75">
      <c r="B225" t="s">
        <v>345</v>
      </c>
    </row>
    <row r="227" ht="15.75">
      <c r="B227" t="s">
        <v>65</v>
      </c>
    </row>
    <row r="229" spans="1:2" ht="15.75">
      <c r="A229" t="s">
        <v>66</v>
      </c>
      <c r="B229" t="s">
        <v>82</v>
      </c>
    </row>
    <row r="230" ht="15.75">
      <c r="B230" t="s">
        <v>346</v>
      </c>
    </row>
    <row r="232" spans="1:2" ht="15.75">
      <c r="A232" t="s">
        <v>67</v>
      </c>
      <c r="B232" t="s">
        <v>576</v>
      </c>
    </row>
    <row r="234" spans="1:2" ht="15.75">
      <c r="A234" t="s">
        <v>68</v>
      </c>
      <c r="B234" t="s">
        <v>69</v>
      </c>
    </row>
    <row r="236" spans="1:2" ht="15.75">
      <c r="A236" t="s">
        <v>70</v>
      </c>
      <c r="B236" t="s">
        <v>71</v>
      </c>
    </row>
    <row r="238" spans="1:2" ht="15.75">
      <c r="A238" t="s">
        <v>72</v>
      </c>
      <c r="B238" t="s">
        <v>73</v>
      </c>
    </row>
    <row r="239" ht="15.75">
      <c r="B239" t="s">
        <v>74</v>
      </c>
    </row>
    <row r="241" spans="1:2" ht="15.75">
      <c r="A241" t="s">
        <v>75</v>
      </c>
      <c r="B241" t="s">
        <v>347</v>
      </c>
    </row>
    <row r="242" ht="15.75">
      <c r="B242" t="s">
        <v>348</v>
      </c>
    </row>
    <row r="243" ht="15.75">
      <c r="B243" t="s">
        <v>349</v>
      </c>
    </row>
    <row r="245" spans="1:2" ht="15.75">
      <c r="A245" t="s">
        <v>734</v>
      </c>
      <c r="B245" t="s">
        <v>76</v>
      </c>
    </row>
    <row r="247" spans="1:2" ht="15.75">
      <c r="A247" t="s">
        <v>77</v>
      </c>
      <c r="B247" t="s">
        <v>78</v>
      </c>
    </row>
    <row r="249" spans="1:2" ht="15.75">
      <c r="A249" t="s">
        <v>79</v>
      </c>
      <c r="B249" t="s">
        <v>350</v>
      </c>
    </row>
    <row r="250" ht="15.75">
      <c r="B250" t="s">
        <v>351</v>
      </c>
    </row>
    <row r="251" ht="15.75">
      <c r="B251" t="s">
        <v>352</v>
      </c>
    </row>
    <row r="253" ht="15.75">
      <c r="B253" t="s">
        <v>80</v>
      </c>
    </row>
    <row r="254" ht="15.75">
      <c r="B254" t="s">
        <v>675</v>
      </c>
    </row>
    <row r="256" spans="1:2" ht="15.75">
      <c r="A256" t="s">
        <v>81</v>
      </c>
      <c r="B256" t="s">
        <v>82</v>
      </c>
    </row>
    <row r="257" ht="15.75">
      <c r="B257" t="s">
        <v>83</v>
      </c>
    </row>
    <row r="259" spans="1:2" ht="15.75">
      <c r="A259" t="s">
        <v>84</v>
      </c>
      <c r="B259" t="s">
        <v>663</v>
      </c>
    </row>
    <row r="260" ht="15.75">
      <c r="B260" t="s">
        <v>353</v>
      </c>
    </row>
    <row r="261" ht="15.75">
      <c r="B261" t="s">
        <v>354</v>
      </c>
    </row>
    <row r="263" ht="15.75">
      <c r="A263" s="43" t="s">
        <v>664</v>
      </c>
    </row>
    <row r="265" ht="15.75">
      <c r="A265" t="s">
        <v>355</v>
      </c>
    </row>
    <row r="266" ht="15.75">
      <c r="A266" t="s">
        <v>356</v>
      </c>
    </row>
    <row r="267" ht="15.75">
      <c r="A267" t="s">
        <v>357</v>
      </c>
    </row>
    <row r="268" ht="15.75">
      <c r="A268" t="s">
        <v>288</v>
      </c>
    </row>
    <row r="270" ht="15.75">
      <c r="A270" t="s">
        <v>358</v>
      </c>
    </row>
    <row r="271" ht="15.75">
      <c r="A271" t="s">
        <v>359</v>
      </c>
    </row>
    <row r="273" spans="1:2" ht="15.75">
      <c r="A273" t="s">
        <v>665</v>
      </c>
      <c r="B273" t="s">
        <v>360</v>
      </c>
    </row>
    <row r="274" ht="15.75">
      <c r="B274" t="s">
        <v>361</v>
      </c>
    </row>
    <row r="275" ht="15.75">
      <c r="B275" t="s">
        <v>362</v>
      </c>
    </row>
    <row r="276" ht="15.75">
      <c r="B276" t="s">
        <v>363</v>
      </c>
    </row>
    <row r="277" ht="15.75">
      <c r="B277" t="s">
        <v>364</v>
      </c>
    </row>
    <row r="279" spans="1:2" ht="15.75">
      <c r="A279" t="s">
        <v>667</v>
      </c>
      <c r="B279" t="s">
        <v>668</v>
      </c>
    </row>
    <row r="281" spans="1:2" ht="15.75">
      <c r="A281" t="s">
        <v>669</v>
      </c>
      <c r="B281" t="s">
        <v>289</v>
      </c>
    </row>
    <row r="282" ht="15.75">
      <c r="B282" t="s">
        <v>365</v>
      </c>
    </row>
    <row r="283" ht="15.75">
      <c r="B283" t="s">
        <v>366</v>
      </c>
    </row>
    <row r="285" spans="1:2" ht="15.75">
      <c r="A285" t="s">
        <v>670</v>
      </c>
      <c r="B285" t="s">
        <v>735</v>
      </c>
    </row>
    <row r="287" spans="1:2" ht="15.75">
      <c r="A287" t="s">
        <v>671</v>
      </c>
      <c r="B287" t="s">
        <v>367</v>
      </c>
    </row>
    <row r="288" ht="15.75">
      <c r="B288" t="s">
        <v>368</v>
      </c>
    </row>
    <row r="289" ht="15.75">
      <c r="B289" t="s">
        <v>369</v>
      </c>
    </row>
    <row r="291" spans="1:2" ht="15.75">
      <c r="A291" t="s">
        <v>672</v>
      </c>
      <c r="B291" t="s">
        <v>370</v>
      </c>
    </row>
    <row r="292" ht="15.75">
      <c r="B292" t="s">
        <v>371</v>
      </c>
    </row>
    <row r="294" spans="1:2" ht="15.75">
      <c r="A294" t="s">
        <v>673</v>
      </c>
      <c r="B294" t="s">
        <v>372</v>
      </c>
    </row>
    <row r="295" ht="15.75">
      <c r="B295" t="s">
        <v>373</v>
      </c>
    </row>
    <row r="296" ht="15.75">
      <c r="B296" t="s">
        <v>666</v>
      </c>
    </row>
    <row r="298" spans="1:2" ht="15.75">
      <c r="A298" t="s">
        <v>674</v>
      </c>
      <c r="B298" t="s">
        <v>374</v>
      </c>
    </row>
    <row r="299" ht="15.75">
      <c r="B299" t="s">
        <v>375</v>
      </c>
    </row>
    <row r="300" ht="15.75">
      <c r="B300" t="s">
        <v>376</v>
      </c>
    </row>
    <row r="302" spans="1:2" ht="15.75">
      <c r="A302" t="s">
        <v>555</v>
      </c>
      <c r="B302" t="s">
        <v>85</v>
      </c>
    </row>
    <row r="303" ht="15.75">
      <c r="B303" t="s">
        <v>86</v>
      </c>
    </row>
    <row r="305" spans="1:2" ht="15.75">
      <c r="A305" t="s">
        <v>676</v>
      </c>
      <c r="B305" t="s">
        <v>87</v>
      </c>
    </row>
    <row r="307" spans="1:2" ht="15.75">
      <c r="A307" t="s">
        <v>677</v>
      </c>
      <c r="B307" t="s">
        <v>377</v>
      </c>
    </row>
    <row r="308" ht="15.75">
      <c r="B308" t="s">
        <v>378</v>
      </c>
    </row>
    <row r="309" ht="15.75">
      <c r="B309" t="s">
        <v>379</v>
      </c>
    </row>
    <row r="311" spans="1:2" ht="15.75">
      <c r="A311" t="s">
        <v>637</v>
      </c>
      <c r="B311" t="s">
        <v>89</v>
      </c>
    </row>
    <row r="312" ht="15.75">
      <c r="B312" t="s">
        <v>380</v>
      </c>
    </row>
    <row r="313" ht="15.75">
      <c r="B313" t="s">
        <v>381</v>
      </c>
    </row>
    <row r="314" ht="15.75">
      <c r="B314" t="s">
        <v>382</v>
      </c>
    </row>
    <row r="315" ht="15.75">
      <c r="B315" t="s">
        <v>383</v>
      </c>
    </row>
    <row r="317" spans="1:2" ht="15.75">
      <c r="A317" t="s">
        <v>678</v>
      </c>
      <c r="B317" t="s">
        <v>90</v>
      </c>
    </row>
    <row r="318" ht="15.75">
      <c r="B318" t="s">
        <v>91</v>
      </c>
    </row>
    <row r="319" ht="15.75">
      <c r="B319" t="s">
        <v>555</v>
      </c>
    </row>
    <row r="320" spans="1:2" ht="15.75">
      <c r="A320" t="s">
        <v>679</v>
      </c>
      <c r="B320" t="s">
        <v>90</v>
      </c>
    </row>
    <row r="321" ht="15.75">
      <c r="B321" t="s">
        <v>388</v>
      </c>
    </row>
    <row r="322" ht="15.75">
      <c r="B322" t="s">
        <v>389</v>
      </c>
    </row>
    <row r="324" spans="1:2" ht="15.75">
      <c r="A324" t="s">
        <v>548</v>
      </c>
      <c r="B324" t="s">
        <v>92</v>
      </c>
    </row>
    <row r="325" ht="15.75">
      <c r="B325" t="s">
        <v>384</v>
      </c>
    </row>
    <row r="326" ht="15.75">
      <c r="B326" t="s">
        <v>385</v>
      </c>
    </row>
    <row r="328" spans="1:2" ht="15.75">
      <c r="A328" t="s">
        <v>553</v>
      </c>
      <c r="B328" t="s">
        <v>386</v>
      </c>
    </row>
    <row r="329" ht="15.75">
      <c r="B329" t="s">
        <v>387</v>
      </c>
    </row>
    <row r="331" spans="1:2" ht="15.75">
      <c r="A331" t="s">
        <v>639</v>
      </c>
      <c r="B331" t="s">
        <v>93</v>
      </c>
    </row>
    <row r="333" spans="1:2" ht="15.75">
      <c r="A333" t="s">
        <v>655</v>
      </c>
      <c r="B333" t="s">
        <v>94</v>
      </c>
    </row>
    <row r="335" spans="1:2" ht="15.75">
      <c r="A335" t="s">
        <v>657</v>
      </c>
      <c r="B335" t="s">
        <v>390</v>
      </c>
    </row>
    <row r="336" ht="15.75">
      <c r="B336" t="s">
        <v>391</v>
      </c>
    </row>
    <row r="338" ht="15.75">
      <c r="B338" t="s">
        <v>95</v>
      </c>
    </row>
    <row r="339" ht="15.75">
      <c r="B339" t="s">
        <v>675</v>
      </c>
    </row>
    <row r="341" spans="1:2" ht="15.75">
      <c r="A341" t="s">
        <v>641</v>
      </c>
      <c r="B341" t="s">
        <v>392</v>
      </c>
    </row>
    <row r="342" ht="15.75">
      <c r="B342" t="s">
        <v>393</v>
      </c>
    </row>
    <row r="343" ht="15.75">
      <c r="B343" t="s">
        <v>394</v>
      </c>
    </row>
    <row r="344" ht="15.75">
      <c r="B344" t="s">
        <v>395</v>
      </c>
    </row>
    <row r="345" ht="15.75">
      <c r="B345" t="s">
        <v>396</v>
      </c>
    </row>
    <row r="346" ht="15.75">
      <c r="B346" t="s">
        <v>397</v>
      </c>
    </row>
    <row r="347" ht="15.75">
      <c r="B347" t="s">
        <v>398</v>
      </c>
    </row>
    <row r="348" ht="15.75">
      <c r="B348" t="s">
        <v>399</v>
      </c>
    </row>
    <row r="350" spans="1:2" ht="15.75">
      <c r="A350" t="s">
        <v>658</v>
      </c>
      <c r="B350" t="s">
        <v>400</v>
      </c>
    </row>
    <row r="351" ht="15.75">
      <c r="B351" t="s">
        <v>401</v>
      </c>
    </row>
    <row r="352" ht="15.75">
      <c r="B352" t="s">
        <v>402</v>
      </c>
    </row>
    <row r="354" spans="1:2" ht="15.75">
      <c r="A354" t="s">
        <v>646</v>
      </c>
      <c r="B354" t="s">
        <v>403</v>
      </c>
    </row>
    <row r="355" ht="15.75">
      <c r="B355" t="s">
        <v>404</v>
      </c>
    </row>
    <row r="357" spans="1:2" ht="15.75">
      <c r="A357" t="s">
        <v>680</v>
      </c>
      <c r="B357" t="s">
        <v>405</v>
      </c>
    </row>
    <row r="358" ht="15.75">
      <c r="B358" t="s">
        <v>406</v>
      </c>
    </row>
    <row r="359" ht="15.75">
      <c r="B359" t="s">
        <v>407</v>
      </c>
    </row>
    <row r="361" spans="1:2" ht="15.75">
      <c r="A361" t="s">
        <v>96</v>
      </c>
      <c r="B361" t="s">
        <v>87</v>
      </c>
    </row>
    <row r="363" spans="1:2" ht="15.75">
      <c r="A363" t="s">
        <v>97</v>
      </c>
      <c r="B363" t="s">
        <v>681</v>
      </c>
    </row>
    <row r="365" spans="1:2" ht="15.75">
      <c r="A365" t="s">
        <v>682</v>
      </c>
      <c r="B365" t="s">
        <v>98</v>
      </c>
    </row>
    <row r="366" ht="15.75">
      <c r="B366" t="s">
        <v>99</v>
      </c>
    </row>
    <row r="368" spans="1:2" ht="15.75">
      <c r="A368" t="s">
        <v>100</v>
      </c>
      <c r="B368" t="s">
        <v>408</v>
      </c>
    </row>
    <row r="369" ht="15.75">
      <c r="B369" t="s">
        <v>409</v>
      </c>
    </row>
    <row r="371" ht="15.75">
      <c r="B371" t="s">
        <v>410</v>
      </c>
    </row>
    <row r="372" ht="15.75">
      <c r="B372" t="s">
        <v>411</v>
      </c>
    </row>
    <row r="374" spans="1:2" ht="15.75">
      <c r="A374" t="s">
        <v>101</v>
      </c>
      <c r="B374" t="s">
        <v>442</v>
      </c>
    </row>
    <row r="375" ht="15.75">
      <c r="B375" t="s">
        <v>443</v>
      </c>
    </row>
    <row r="377" spans="1:2" ht="15.75">
      <c r="A377" t="s">
        <v>45</v>
      </c>
      <c r="B377" t="s">
        <v>412</v>
      </c>
    </row>
    <row r="378" ht="15.75">
      <c r="B378" t="s">
        <v>413</v>
      </c>
    </row>
    <row r="379" ht="15.75">
      <c r="B379" t="s">
        <v>110</v>
      </c>
    </row>
    <row r="381" ht="15.75">
      <c r="A381" s="43" t="s">
        <v>683</v>
      </c>
    </row>
    <row r="383" ht="15.75">
      <c r="A383" t="s">
        <v>414</v>
      </c>
    </row>
    <row r="384" ht="15.75">
      <c r="A384" t="s">
        <v>415</v>
      </c>
    </row>
    <row r="385" ht="15.75">
      <c r="A385" t="s">
        <v>416</v>
      </c>
    </row>
    <row r="386" ht="15.75">
      <c r="A386" t="s">
        <v>417</v>
      </c>
    </row>
    <row r="387" ht="15.75">
      <c r="A387" t="s">
        <v>418</v>
      </c>
    </row>
    <row r="388" ht="15.75">
      <c r="A388" t="s">
        <v>419</v>
      </c>
    </row>
    <row r="390" ht="15.75">
      <c r="A390" t="s">
        <v>358</v>
      </c>
    </row>
    <row r="391" ht="15.75">
      <c r="A391" t="s">
        <v>359</v>
      </c>
    </row>
    <row r="393" spans="1:2" ht="15.75">
      <c r="A393" t="s">
        <v>684</v>
      </c>
      <c r="B393" t="s">
        <v>685</v>
      </c>
    </row>
    <row r="394" ht="15.75">
      <c r="B394" t="s">
        <v>420</v>
      </c>
    </row>
    <row r="395" ht="15.75">
      <c r="B395" t="s">
        <v>421</v>
      </c>
    </row>
    <row r="396" ht="15.75">
      <c r="B396" t="s">
        <v>422</v>
      </c>
    </row>
    <row r="398" spans="1:2" ht="15.75">
      <c r="A398" t="s">
        <v>669</v>
      </c>
      <c r="B398" t="s">
        <v>686</v>
      </c>
    </row>
    <row r="399" ht="15.75">
      <c r="B399" t="s">
        <v>423</v>
      </c>
    </row>
    <row r="400" ht="15.75">
      <c r="B400" t="s">
        <v>424</v>
      </c>
    </row>
    <row r="401" ht="15.75">
      <c r="B401" t="s">
        <v>425</v>
      </c>
    </row>
    <row r="403" spans="1:2" ht="15.75">
      <c r="A403" t="s">
        <v>671</v>
      </c>
      <c r="B403" t="s">
        <v>687</v>
      </c>
    </row>
    <row r="404" ht="15.75">
      <c r="B404" t="s">
        <v>426</v>
      </c>
    </row>
    <row r="405" ht="15.75">
      <c r="B405" t="s">
        <v>427</v>
      </c>
    </row>
    <row r="407" spans="1:2" ht="15.75">
      <c r="A407" t="s">
        <v>673</v>
      </c>
      <c r="B407" t="s">
        <v>428</v>
      </c>
    </row>
    <row r="408" ht="15.75">
      <c r="B408" t="s">
        <v>429</v>
      </c>
    </row>
    <row r="409" ht="15.75">
      <c r="B409" t="s">
        <v>430</v>
      </c>
    </row>
    <row r="410" ht="15.75">
      <c r="B410" t="s">
        <v>102</v>
      </c>
    </row>
    <row r="412" spans="1:2" ht="15.75">
      <c r="A412" t="s">
        <v>103</v>
      </c>
      <c r="B412" t="s">
        <v>431</v>
      </c>
    </row>
    <row r="413" ht="15.75">
      <c r="B413" t="s">
        <v>432</v>
      </c>
    </row>
    <row r="414" ht="15.75">
      <c r="B414" t="s">
        <v>433</v>
      </c>
    </row>
    <row r="415" ht="15.75">
      <c r="B415" t="s">
        <v>434</v>
      </c>
    </row>
    <row r="417" spans="1:2" ht="15.75">
      <c r="A417" t="s">
        <v>104</v>
      </c>
      <c r="B417" t="s">
        <v>105</v>
      </c>
    </row>
    <row r="418" ht="15.75">
      <c r="B418" t="s">
        <v>106</v>
      </c>
    </row>
    <row r="419" ht="15.75">
      <c r="B419" t="s">
        <v>107</v>
      </c>
    </row>
    <row r="421" ht="15.75">
      <c r="B421" t="s">
        <v>435</v>
      </c>
    </row>
    <row r="422" ht="15.75">
      <c r="B422" t="s">
        <v>436</v>
      </c>
    </row>
    <row r="424" spans="1:2" ht="15.75">
      <c r="A424" t="s">
        <v>688</v>
      </c>
      <c r="B424" t="s">
        <v>108</v>
      </c>
    </row>
    <row r="426" spans="1:2" ht="15.75">
      <c r="A426" t="s">
        <v>639</v>
      </c>
      <c r="B426" t="s">
        <v>689</v>
      </c>
    </row>
    <row r="428" ht="15.75">
      <c r="B428" t="s">
        <v>444</v>
      </c>
    </row>
    <row r="429" ht="15.75">
      <c r="B429" t="s">
        <v>445</v>
      </c>
    </row>
    <row r="430" ht="15.75">
      <c r="B430" t="s">
        <v>446</v>
      </c>
    </row>
    <row r="432" spans="1:2" ht="15.75">
      <c r="A432" t="s">
        <v>690</v>
      </c>
      <c r="B432" t="s">
        <v>447</v>
      </c>
    </row>
    <row r="433" ht="15.75">
      <c r="B433" t="s">
        <v>448</v>
      </c>
    </row>
    <row r="435" spans="1:2" ht="15.75">
      <c r="A435" t="s">
        <v>691</v>
      </c>
      <c r="B435" t="s">
        <v>685</v>
      </c>
    </row>
    <row r="436" ht="15.75">
      <c r="B436" t="s">
        <v>449</v>
      </c>
    </row>
    <row r="437" ht="15.75">
      <c r="B437" t="s">
        <v>421</v>
      </c>
    </row>
    <row r="438" ht="15.75">
      <c r="B438" t="s">
        <v>422</v>
      </c>
    </row>
    <row r="440" spans="1:2" ht="15.75">
      <c r="A440" t="s">
        <v>692</v>
      </c>
      <c r="B440" t="s">
        <v>686</v>
      </c>
    </row>
    <row r="441" ht="15.75">
      <c r="B441" t="s">
        <v>469</v>
      </c>
    </row>
    <row r="442" ht="15.75">
      <c r="B442" t="s">
        <v>451</v>
      </c>
    </row>
    <row r="443" ht="15.75">
      <c r="B443" t="s">
        <v>470</v>
      </c>
    </row>
    <row r="445" spans="1:2" ht="15.75">
      <c r="A445" t="s">
        <v>693</v>
      </c>
      <c r="B445" t="s">
        <v>686</v>
      </c>
    </row>
    <row r="446" ht="15.75">
      <c r="B446" t="s">
        <v>450</v>
      </c>
    </row>
    <row r="447" ht="15.75">
      <c r="B447" t="s">
        <v>451</v>
      </c>
    </row>
    <row r="448" ht="15.75">
      <c r="B448" t="s">
        <v>452</v>
      </c>
    </row>
    <row r="450" spans="1:2" ht="15.75">
      <c r="A450" t="s">
        <v>694</v>
      </c>
      <c r="B450" t="s">
        <v>453</v>
      </c>
    </row>
    <row r="451" ht="15.75">
      <c r="B451" t="s">
        <v>454</v>
      </c>
    </row>
    <row r="452" ht="15.75">
      <c r="B452" t="s">
        <v>455</v>
      </c>
    </row>
    <row r="454" spans="1:2" ht="15.75">
      <c r="A454" t="s">
        <v>660</v>
      </c>
      <c r="B454" t="s">
        <v>453</v>
      </c>
    </row>
    <row r="455" ht="15.75">
      <c r="B455" t="s">
        <v>456</v>
      </c>
    </row>
    <row r="456" ht="15.75">
      <c r="B456" t="s">
        <v>457</v>
      </c>
    </row>
    <row r="458" spans="1:2" ht="15.75">
      <c r="A458" t="s">
        <v>662</v>
      </c>
      <c r="B458" t="s">
        <v>458</v>
      </c>
    </row>
    <row r="459" ht="15.75">
      <c r="B459" t="s">
        <v>459</v>
      </c>
    </row>
    <row r="460" ht="15.75">
      <c r="B460" t="s">
        <v>460</v>
      </c>
    </row>
    <row r="462" spans="1:2" ht="15.75">
      <c r="A462" t="s">
        <v>695</v>
      </c>
      <c r="B462" t="s">
        <v>461</v>
      </c>
    </row>
    <row r="463" ht="15.75">
      <c r="B463" t="s">
        <v>462</v>
      </c>
    </row>
    <row r="464" ht="15.75">
      <c r="B464" t="s">
        <v>463</v>
      </c>
    </row>
    <row r="465" ht="15.75">
      <c r="B465" t="s">
        <v>464</v>
      </c>
    </row>
    <row r="466" ht="15.75">
      <c r="B466" t="s">
        <v>465</v>
      </c>
    </row>
    <row r="468" spans="1:2" ht="15.75">
      <c r="A468" t="s">
        <v>696</v>
      </c>
      <c r="B468" t="s">
        <v>109</v>
      </c>
    </row>
    <row r="469" ht="15.75">
      <c r="B469" t="s">
        <v>697</v>
      </c>
    </row>
    <row r="471" spans="1:2" ht="15.75">
      <c r="A471" t="s">
        <v>698</v>
      </c>
      <c r="B471" t="s">
        <v>699</v>
      </c>
    </row>
    <row r="473" spans="1:2" ht="15.75">
      <c r="A473" t="s">
        <v>652</v>
      </c>
      <c r="B473" t="s">
        <v>466</v>
      </c>
    </row>
    <row r="474" ht="15.75">
      <c r="B474" t="s">
        <v>467</v>
      </c>
    </row>
    <row r="475" ht="15.75">
      <c r="B475" t="s">
        <v>468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&amp;CBudget Instructions - Pre Vocational</oddHeader>
    <oddFooter>&amp;CPage &amp;P of &amp;N&amp;R 03/09/2006</oddFooter>
  </headerFooter>
  <rowBreaks count="4" manualBreakCount="4">
    <brk id="103" max="255" man="1"/>
    <brk id="262" max="255" man="1"/>
    <brk id="380" max="255" man="1"/>
    <brk id="47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indexed="34"/>
    <pageSetUpPr fitToPage="1"/>
  </sheetPr>
  <dimension ref="A1:AT300"/>
  <sheetViews>
    <sheetView zoomScale="90" zoomScaleNormal="90" workbookViewId="0" topLeftCell="A1">
      <pane ySplit="8" topLeftCell="BM9" activePane="bottomLeft" state="frozen"/>
      <selection pane="topLeft" activeCell="D15" sqref="D15"/>
      <selection pane="bottomLeft" activeCell="D9" sqref="D9"/>
    </sheetView>
  </sheetViews>
  <sheetFormatPr defaultColWidth="9.00390625" defaultRowHeight="15.75"/>
  <cols>
    <col min="1" max="1" width="17.00390625" style="1" customWidth="1"/>
    <col min="2" max="2" width="18.625" style="1" customWidth="1"/>
    <col min="3" max="3" width="7.375" style="1" customWidth="1"/>
    <col min="4" max="4" width="18.25390625" style="1" customWidth="1"/>
    <col min="5" max="5" width="9.625" style="1" customWidth="1"/>
    <col min="6" max="6" width="9.25390625" style="1" customWidth="1"/>
    <col min="7" max="7" width="11.875" style="1" customWidth="1"/>
    <col min="8" max="8" width="12.50390625" style="1" customWidth="1"/>
    <col min="9" max="9" width="8.875" style="1" customWidth="1"/>
    <col min="10" max="10" width="9.875" style="1" customWidth="1"/>
    <col min="11" max="11" width="11.00390625" style="1" customWidth="1"/>
    <col min="12" max="12" width="13.25390625" style="1" bestFit="1" customWidth="1"/>
    <col min="13" max="16384" width="9.00390625" style="1" customWidth="1"/>
  </cols>
  <sheetData>
    <row r="1" spans="1:27" ht="18.75">
      <c r="A1" s="238"/>
      <c r="B1" s="397"/>
      <c r="C1" s="398"/>
      <c r="D1" s="398"/>
      <c r="E1" s="398"/>
      <c r="F1" s="398"/>
      <c r="G1" s="398"/>
      <c r="H1" s="398"/>
      <c r="I1" s="398"/>
      <c r="J1" s="398"/>
      <c r="K1" s="398"/>
      <c r="L1" s="399"/>
      <c r="M1" s="54"/>
      <c r="N1" s="54"/>
      <c r="O1" s="54"/>
      <c r="P1" s="54"/>
      <c r="Q1" s="54"/>
      <c r="R1" s="54"/>
      <c r="S1" s="54"/>
      <c r="T1" s="54"/>
      <c r="U1" s="54"/>
      <c r="AA1"/>
    </row>
    <row r="2" spans="1:27" ht="18.75">
      <c r="A2" s="391" t="s">
        <v>723</v>
      </c>
      <c r="B2" s="392"/>
      <c r="C2" s="393"/>
      <c r="D2" s="400" t="s">
        <v>531</v>
      </c>
      <c r="E2" s="401"/>
      <c r="F2" s="401"/>
      <c r="G2" s="401"/>
      <c r="H2" s="402"/>
      <c r="I2" s="377" t="s">
        <v>505</v>
      </c>
      <c r="J2" s="378"/>
      <c r="K2" s="378"/>
      <c r="L2" s="379"/>
      <c r="AA2"/>
    </row>
    <row r="3" spans="1:27" ht="18.75" customHeight="1">
      <c r="A3" s="385" t="s">
        <v>471</v>
      </c>
      <c r="B3" s="386"/>
      <c r="C3" s="387"/>
      <c r="D3" s="400" t="s">
        <v>532</v>
      </c>
      <c r="E3" s="401"/>
      <c r="F3" s="401"/>
      <c r="G3" s="401"/>
      <c r="H3" s="402"/>
      <c r="I3" s="380">
        <f>+SUMMARY!B2</f>
        <v>0</v>
      </c>
      <c r="J3" s="381"/>
      <c r="K3" s="381"/>
      <c r="L3" s="382"/>
      <c r="AA3"/>
    </row>
    <row r="4" spans="1:42" ht="15.75">
      <c r="A4" s="388">
        <f>+SUMMARY!B4</f>
        <v>0</v>
      </c>
      <c r="B4" s="389"/>
      <c r="C4" s="390"/>
      <c r="D4" s="239"/>
      <c r="E4" s="239"/>
      <c r="F4" s="239"/>
      <c r="G4" s="239"/>
      <c r="H4" s="239"/>
      <c r="I4" s="383" t="s">
        <v>534</v>
      </c>
      <c r="J4" s="384"/>
      <c r="K4" s="403">
        <f>+SUMMARY!H3</f>
        <v>0</v>
      </c>
      <c r="L4" s="404"/>
      <c r="AA4"/>
      <c r="AP4" s="2"/>
    </row>
    <row r="5" spans="1:42" ht="15.75">
      <c r="A5" s="394" t="s">
        <v>472</v>
      </c>
      <c r="B5" s="395"/>
      <c r="C5" s="396"/>
      <c r="D5" s="240"/>
      <c r="E5" s="239"/>
      <c r="F5" s="239"/>
      <c r="G5" s="239"/>
      <c r="H5" s="241"/>
      <c r="I5" s="377" t="s">
        <v>473</v>
      </c>
      <c r="J5" s="378"/>
      <c r="K5" s="378"/>
      <c r="L5" s="379"/>
      <c r="AA5"/>
      <c r="AP5" s="3"/>
    </row>
    <row r="6" spans="1:42" ht="15.75">
      <c r="A6" s="372" t="str">
        <f>+SUMMARY!B5&amp;" - "&amp;SUMMARY!B6</f>
        <v> - </v>
      </c>
      <c r="B6" s="373"/>
      <c r="C6" s="374"/>
      <c r="D6" s="375"/>
      <c r="E6" s="376"/>
      <c r="F6" s="242"/>
      <c r="G6" s="242"/>
      <c r="H6" s="243"/>
      <c r="I6" s="244" t="s">
        <v>716</v>
      </c>
      <c r="J6" s="256">
        <f>SUMMARY!H4</f>
        <v>0</v>
      </c>
      <c r="K6" s="244" t="s">
        <v>717</v>
      </c>
      <c r="L6" s="256">
        <f>SUMMARY!I4</f>
        <v>0</v>
      </c>
      <c r="AA6"/>
      <c r="AP6" s="2"/>
    </row>
    <row r="7" spans="1:42" ht="15.75" hidden="1">
      <c r="A7" s="245" t="s">
        <v>530</v>
      </c>
      <c r="B7" s="370" t="str">
        <f>COUNTA(A9:A112)&amp;" Individuals"</f>
        <v>0 Individuals</v>
      </c>
      <c r="C7" s="371"/>
      <c r="D7" s="246" t="s">
        <v>526</v>
      </c>
      <c r="E7" s="247">
        <f>SUM(E9:E112)</f>
        <v>0</v>
      </c>
      <c r="F7" s="247"/>
      <c r="G7" s="247"/>
      <c r="H7" s="247"/>
      <c r="I7" s="248"/>
      <c r="J7" s="249">
        <f>SUM(J9:J112)</f>
        <v>0</v>
      </c>
      <c r="K7" s="250">
        <f>SUM(K9:K112)</f>
        <v>0</v>
      </c>
      <c r="L7" s="250"/>
      <c r="M7" s="9"/>
      <c r="AA7"/>
      <c r="AP7" s="3"/>
    </row>
    <row r="8" spans="1:46" s="6" customFormat="1" ht="45.75" customHeight="1">
      <c r="A8" s="251" t="s">
        <v>700</v>
      </c>
      <c r="B8" s="252" t="s">
        <v>719</v>
      </c>
      <c r="C8" s="253" t="s">
        <v>527</v>
      </c>
      <c r="D8" s="254" t="s">
        <v>528</v>
      </c>
      <c r="E8" s="254" t="s">
        <v>529</v>
      </c>
      <c r="F8" s="254" t="s">
        <v>540</v>
      </c>
      <c r="G8" s="254" t="s">
        <v>760</v>
      </c>
      <c r="H8" s="254" t="s">
        <v>539</v>
      </c>
      <c r="I8" s="254" t="s">
        <v>535</v>
      </c>
      <c r="J8" s="254" t="s">
        <v>538</v>
      </c>
      <c r="K8" s="254" t="s">
        <v>525</v>
      </c>
      <c r="L8" s="254" t="s">
        <v>523</v>
      </c>
      <c r="N8" s="1"/>
      <c r="AA8"/>
      <c r="AP8" s="7"/>
      <c r="AT8" s="1"/>
    </row>
    <row r="9" spans="1:42" ht="15.75">
      <c r="A9" s="235"/>
      <c r="B9" s="172"/>
      <c r="C9" s="173"/>
      <c r="D9" s="174"/>
      <c r="E9" s="175"/>
      <c r="F9" s="175"/>
      <c r="G9" s="329"/>
      <c r="H9" s="53">
        <f>ROUND(F9*G9,4)</f>
        <v>0</v>
      </c>
      <c r="I9" s="8">
        <f aca="true" t="shared" si="0" ref="I9:I72">IF(C9="","",ROUND(VLOOKUP(C9,LookupArea,5,FALSE),4))</f>
      </c>
      <c r="J9" s="4">
        <f>IF(C9="","",ROUND(I9*E9,2))</f>
      </c>
      <c r="K9" s="45">
        <f>IF(C9="","",ROUND(+J9*52,2))</f>
      </c>
      <c r="L9" s="5">
        <f aca="true" t="shared" si="1" ref="L9:L72">IF(C9="","",VLOOKUP(C9,LookupArea,2,FALSE))</f>
      </c>
      <c r="M9" s="330"/>
      <c r="N9" s="331"/>
      <c r="O9" s="331"/>
      <c r="P9" s="331"/>
      <c r="Q9" s="331"/>
      <c r="R9" s="331"/>
      <c r="S9" s="331"/>
      <c r="T9" s="331"/>
      <c r="U9" s="331"/>
      <c r="V9" s="331"/>
      <c r="W9" s="331"/>
      <c r="AA9"/>
      <c r="AP9" s="3"/>
    </row>
    <row r="10" spans="1:42" ht="15.75">
      <c r="A10" s="235"/>
      <c r="B10" s="172"/>
      <c r="C10" s="173"/>
      <c r="D10" s="174"/>
      <c r="E10" s="175"/>
      <c r="F10" s="175"/>
      <c r="G10" s="329"/>
      <c r="H10" s="53">
        <f>ROUND(F10*G10,4)</f>
        <v>0</v>
      </c>
      <c r="I10" s="8">
        <f t="shared" si="0"/>
      </c>
      <c r="J10" s="4">
        <f>IF(C10="","",ROUND(I10*E10,2))</f>
      </c>
      <c r="K10" s="45">
        <f>IF(C10="","",ROUND(+J10*52,2))</f>
      </c>
      <c r="L10" s="5">
        <f t="shared" si="1"/>
      </c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AP10" s="2"/>
    </row>
    <row r="11" spans="1:42" ht="15.75">
      <c r="A11" s="235"/>
      <c r="B11" s="172"/>
      <c r="C11" s="173"/>
      <c r="D11" s="174"/>
      <c r="E11" s="175"/>
      <c r="F11" s="175"/>
      <c r="G11" s="329"/>
      <c r="H11" s="53">
        <f>ROUND(F11*G11,4)</f>
        <v>0</v>
      </c>
      <c r="I11" s="8">
        <f t="shared" si="0"/>
      </c>
      <c r="J11" s="4">
        <f>IF(C11="","",ROUND(I11*E11,2))</f>
      </c>
      <c r="K11" s="45">
        <f>IF(C11="","",ROUND(+J11*52,2))</f>
      </c>
      <c r="L11" s="5">
        <f t="shared" si="1"/>
      </c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AP11" s="3"/>
    </row>
    <row r="12" spans="1:42" ht="15.75">
      <c r="A12" s="235"/>
      <c r="B12" s="172"/>
      <c r="C12" s="173"/>
      <c r="D12" s="174"/>
      <c r="E12" s="175"/>
      <c r="F12" s="233"/>
      <c r="G12" s="329"/>
      <c r="H12" s="53">
        <f>ROUND(F12*G12,4)</f>
        <v>0</v>
      </c>
      <c r="I12" s="8">
        <f t="shared" si="0"/>
      </c>
      <c r="J12" s="4">
        <f>IF(C12="","",ROUND(I12*E12,2))</f>
      </c>
      <c r="K12" s="45">
        <f>IF(C12="","",ROUND(+J12*52,2))</f>
      </c>
      <c r="L12" s="5">
        <f t="shared" si="1"/>
      </c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AP12" s="2"/>
    </row>
    <row r="13" spans="1:42" ht="15.75">
      <c r="A13" s="235"/>
      <c r="B13" s="172"/>
      <c r="C13" s="173"/>
      <c r="D13" s="174"/>
      <c r="E13" s="175"/>
      <c r="F13" s="233"/>
      <c r="G13" s="329"/>
      <c r="H13" s="53">
        <f aca="true" t="shared" si="2" ref="H13:H76">ROUND(F13*G13,4)</f>
        <v>0</v>
      </c>
      <c r="I13" s="8">
        <f t="shared" si="0"/>
      </c>
      <c r="J13" s="4">
        <f aca="true" t="shared" si="3" ref="J13:J76">IF(C13="","",ROUND(I13*E13,2))</f>
      </c>
      <c r="K13" s="45">
        <f aca="true" t="shared" si="4" ref="K13:K76">IF(C13="","",ROUND(+J13*52,2))</f>
      </c>
      <c r="L13" s="5">
        <f t="shared" si="1"/>
      </c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AP13" s="3"/>
    </row>
    <row r="14" spans="1:42" ht="15.75">
      <c r="A14" s="235"/>
      <c r="B14" s="172"/>
      <c r="C14" s="173"/>
      <c r="D14" s="174"/>
      <c r="E14" s="175"/>
      <c r="F14" s="233"/>
      <c r="G14" s="329"/>
      <c r="H14" s="53">
        <f t="shared" si="2"/>
        <v>0</v>
      </c>
      <c r="I14" s="8">
        <f t="shared" si="0"/>
      </c>
      <c r="J14" s="4">
        <f t="shared" si="3"/>
      </c>
      <c r="K14" s="45">
        <f t="shared" si="4"/>
      </c>
      <c r="L14" s="5">
        <f t="shared" si="1"/>
      </c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AP14" s="2"/>
    </row>
    <row r="15" spans="1:42" ht="15.75">
      <c r="A15" s="235"/>
      <c r="B15" s="172"/>
      <c r="C15" s="173"/>
      <c r="D15" s="174"/>
      <c r="E15" s="175"/>
      <c r="F15" s="233"/>
      <c r="G15" s="329"/>
      <c r="H15" s="53">
        <f t="shared" si="2"/>
        <v>0</v>
      </c>
      <c r="I15" s="8">
        <f t="shared" si="0"/>
      </c>
      <c r="J15" s="4">
        <f t="shared" si="3"/>
      </c>
      <c r="K15" s="45">
        <f t="shared" si="4"/>
      </c>
      <c r="L15" s="5">
        <f t="shared" si="1"/>
      </c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AP15" s="3"/>
    </row>
    <row r="16" spans="1:42" ht="15.75">
      <c r="A16" s="235"/>
      <c r="B16" s="172"/>
      <c r="C16" s="173"/>
      <c r="D16" s="174"/>
      <c r="E16" s="175"/>
      <c r="F16" s="233"/>
      <c r="G16" s="329"/>
      <c r="H16" s="53">
        <f t="shared" si="2"/>
        <v>0</v>
      </c>
      <c r="I16" s="8">
        <f t="shared" si="0"/>
      </c>
      <c r="J16" s="4">
        <f t="shared" si="3"/>
      </c>
      <c r="K16" s="45">
        <f t="shared" si="4"/>
      </c>
      <c r="L16" s="5">
        <f t="shared" si="1"/>
      </c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AP16" s="2"/>
    </row>
    <row r="17" spans="1:42" ht="15.75">
      <c r="A17" s="235"/>
      <c r="B17" s="172"/>
      <c r="C17" s="173"/>
      <c r="D17" s="174"/>
      <c r="E17" s="175"/>
      <c r="F17" s="233"/>
      <c r="G17" s="329"/>
      <c r="H17" s="53">
        <f t="shared" si="2"/>
        <v>0</v>
      </c>
      <c r="I17" s="8">
        <f t="shared" si="0"/>
      </c>
      <c r="J17" s="4">
        <f t="shared" si="3"/>
      </c>
      <c r="K17" s="45">
        <f t="shared" si="4"/>
      </c>
      <c r="L17" s="5">
        <f t="shared" si="1"/>
      </c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AP17" s="3"/>
    </row>
    <row r="18" spans="1:42" ht="15.75">
      <c r="A18" s="235"/>
      <c r="B18" s="172"/>
      <c r="C18" s="173"/>
      <c r="D18" s="174"/>
      <c r="E18" s="175"/>
      <c r="F18" s="233"/>
      <c r="G18" s="329"/>
      <c r="H18" s="53">
        <f t="shared" si="2"/>
        <v>0</v>
      </c>
      <c r="I18" s="8">
        <f t="shared" si="0"/>
      </c>
      <c r="J18" s="4">
        <f t="shared" si="3"/>
      </c>
      <c r="K18" s="45">
        <f t="shared" si="4"/>
      </c>
      <c r="L18" s="5">
        <f t="shared" si="1"/>
      </c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AP18" s="2"/>
    </row>
    <row r="19" spans="1:42" ht="15.75">
      <c r="A19" s="235"/>
      <c r="B19" s="172"/>
      <c r="C19" s="173"/>
      <c r="D19" s="174"/>
      <c r="E19" s="175"/>
      <c r="F19" s="233"/>
      <c r="G19" s="329"/>
      <c r="H19" s="53">
        <f t="shared" si="2"/>
        <v>0</v>
      </c>
      <c r="I19" s="8">
        <f t="shared" si="0"/>
      </c>
      <c r="J19" s="4">
        <f t="shared" si="3"/>
      </c>
      <c r="K19" s="45">
        <f t="shared" si="4"/>
      </c>
      <c r="L19" s="5">
        <f t="shared" si="1"/>
      </c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AP19" s="3"/>
    </row>
    <row r="20" spans="1:42" ht="15.75">
      <c r="A20" s="235"/>
      <c r="B20" s="172"/>
      <c r="C20" s="173"/>
      <c r="D20" s="174"/>
      <c r="E20" s="175"/>
      <c r="F20" s="233"/>
      <c r="G20" s="329"/>
      <c r="H20" s="53">
        <f t="shared" si="2"/>
        <v>0</v>
      </c>
      <c r="I20" s="8">
        <f t="shared" si="0"/>
      </c>
      <c r="J20" s="4">
        <f t="shared" si="3"/>
      </c>
      <c r="K20" s="45">
        <f t="shared" si="4"/>
      </c>
      <c r="L20" s="5">
        <f t="shared" si="1"/>
      </c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AP20" s="2"/>
    </row>
    <row r="21" spans="1:42" ht="15.75">
      <c r="A21" s="235"/>
      <c r="B21" s="172"/>
      <c r="C21" s="173"/>
      <c r="D21" s="174"/>
      <c r="E21" s="175"/>
      <c r="F21" s="233"/>
      <c r="G21" s="329"/>
      <c r="H21" s="53">
        <f t="shared" si="2"/>
        <v>0</v>
      </c>
      <c r="I21" s="8">
        <f t="shared" si="0"/>
      </c>
      <c r="J21" s="4">
        <f t="shared" si="3"/>
      </c>
      <c r="K21" s="45">
        <f t="shared" si="4"/>
      </c>
      <c r="L21" s="5">
        <f t="shared" si="1"/>
      </c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AP21" s="2"/>
    </row>
    <row r="22" spans="1:42" ht="15.75">
      <c r="A22" s="235"/>
      <c r="B22" s="172"/>
      <c r="C22" s="173"/>
      <c r="D22" s="174"/>
      <c r="E22" s="175"/>
      <c r="F22" s="233"/>
      <c r="G22" s="329"/>
      <c r="H22" s="53">
        <f t="shared" si="2"/>
        <v>0</v>
      </c>
      <c r="I22" s="8">
        <f t="shared" si="0"/>
      </c>
      <c r="J22" s="4">
        <f t="shared" si="3"/>
      </c>
      <c r="K22" s="45">
        <f t="shared" si="4"/>
      </c>
      <c r="L22" s="5">
        <f t="shared" si="1"/>
      </c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AP22" s="2"/>
    </row>
    <row r="23" spans="1:42" ht="15.75">
      <c r="A23" s="235"/>
      <c r="B23" s="172"/>
      <c r="C23" s="173"/>
      <c r="D23" s="174"/>
      <c r="E23" s="175"/>
      <c r="F23" s="233"/>
      <c r="G23" s="329"/>
      <c r="H23" s="53">
        <f t="shared" si="2"/>
        <v>0</v>
      </c>
      <c r="I23" s="8">
        <f t="shared" si="0"/>
      </c>
      <c r="J23" s="4">
        <f t="shared" si="3"/>
      </c>
      <c r="K23" s="45">
        <f t="shared" si="4"/>
      </c>
      <c r="L23" s="5">
        <f t="shared" si="1"/>
      </c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AP23" s="2"/>
    </row>
    <row r="24" spans="1:42" ht="15.75">
      <c r="A24" s="235"/>
      <c r="B24" s="172"/>
      <c r="C24" s="173"/>
      <c r="D24" s="174"/>
      <c r="E24" s="175"/>
      <c r="F24" s="233"/>
      <c r="G24" s="329"/>
      <c r="H24" s="53">
        <f t="shared" si="2"/>
        <v>0</v>
      </c>
      <c r="I24" s="8">
        <f t="shared" si="0"/>
      </c>
      <c r="J24" s="4">
        <f t="shared" si="3"/>
      </c>
      <c r="K24" s="45">
        <f t="shared" si="4"/>
      </c>
      <c r="L24" s="5">
        <f t="shared" si="1"/>
      </c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AP24" s="2"/>
    </row>
    <row r="25" spans="1:42" ht="15.75">
      <c r="A25" s="235"/>
      <c r="B25" s="172"/>
      <c r="C25" s="173"/>
      <c r="D25" s="174"/>
      <c r="E25" s="175"/>
      <c r="F25" s="233"/>
      <c r="G25" s="329"/>
      <c r="H25" s="53">
        <f t="shared" si="2"/>
        <v>0</v>
      </c>
      <c r="I25" s="8">
        <f t="shared" si="0"/>
      </c>
      <c r="J25" s="4">
        <f t="shared" si="3"/>
      </c>
      <c r="K25" s="45">
        <f t="shared" si="4"/>
      </c>
      <c r="L25" s="5">
        <f t="shared" si="1"/>
      </c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AP25" s="2"/>
    </row>
    <row r="26" spans="1:42" ht="15.75">
      <c r="A26" s="235"/>
      <c r="B26" s="172"/>
      <c r="C26" s="173"/>
      <c r="D26" s="174"/>
      <c r="E26" s="175"/>
      <c r="F26" s="233"/>
      <c r="G26" s="329"/>
      <c r="H26" s="53">
        <f t="shared" si="2"/>
        <v>0</v>
      </c>
      <c r="I26" s="8">
        <f t="shared" si="0"/>
      </c>
      <c r="J26" s="4">
        <f t="shared" si="3"/>
      </c>
      <c r="K26" s="45">
        <f t="shared" si="4"/>
      </c>
      <c r="L26" s="5">
        <f t="shared" si="1"/>
      </c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AP26" s="2"/>
    </row>
    <row r="27" spans="1:42" ht="15.75">
      <c r="A27" s="235"/>
      <c r="B27" s="172"/>
      <c r="C27" s="173"/>
      <c r="D27" s="174"/>
      <c r="E27" s="175"/>
      <c r="F27" s="233"/>
      <c r="G27" s="329"/>
      <c r="H27" s="53">
        <f t="shared" si="2"/>
        <v>0</v>
      </c>
      <c r="I27" s="8">
        <f t="shared" si="0"/>
      </c>
      <c r="J27" s="4">
        <f t="shared" si="3"/>
      </c>
      <c r="K27" s="45">
        <f t="shared" si="4"/>
      </c>
      <c r="L27" s="5">
        <f t="shared" si="1"/>
      </c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AP27" s="2"/>
    </row>
    <row r="28" spans="1:42" ht="15.75">
      <c r="A28" s="235"/>
      <c r="B28" s="172"/>
      <c r="C28" s="173"/>
      <c r="D28" s="174"/>
      <c r="E28" s="175"/>
      <c r="F28" s="233"/>
      <c r="G28" s="329"/>
      <c r="H28" s="53">
        <f t="shared" si="2"/>
        <v>0</v>
      </c>
      <c r="I28" s="8">
        <f t="shared" si="0"/>
      </c>
      <c r="J28" s="4">
        <f t="shared" si="3"/>
      </c>
      <c r="K28" s="45">
        <f t="shared" si="4"/>
      </c>
      <c r="L28" s="5">
        <f t="shared" si="1"/>
      </c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AP28" s="2"/>
    </row>
    <row r="29" spans="1:42" ht="15.75">
      <c r="A29" s="235"/>
      <c r="B29" s="172"/>
      <c r="C29" s="173"/>
      <c r="D29" s="174"/>
      <c r="E29" s="175"/>
      <c r="F29" s="233"/>
      <c r="G29" s="329"/>
      <c r="H29" s="53">
        <f t="shared" si="2"/>
        <v>0</v>
      </c>
      <c r="I29" s="8">
        <f t="shared" si="0"/>
      </c>
      <c r="J29" s="4">
        <f t="shared" si="3"/>
      </c>
      <c r="K29" s="45">
        <f t="shared" si="4"/>
      </c>
      <c r="L29" s="5">
        <f t="shared" si="1"/>
      </c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AP29" s="2"/>
    </row>
    <row r="30" spans="1:42" ht="15.75">
      <c r="A30" s="235"/>
      <c r="B30" s="172"/>
      <c r="C30" s="173"/>
      <c r="D30" s="174"/>
      <c r="E30" s="175"/>
      <c r="F30" s="233"/>
      <c r="G30" s="329"/>
      <c r="H30" s="53">
        <f t="shared" si="2"/>
        <v>0</v>
      </c>
      <c r="I30" s="8">
        <f t="shared" si="0"/>
      </c>
      <c r="J30" s="4">
        <f t="shared" si="3"/>
      </c>
      <c r="K30" s="45">
        <f t="shared" si="4"/>
      </c>
      <c r="L30" s="5">
        <f t="shared" si="1"/>
      </c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AP30" s="2"/>
    </row>
    <row r="31" spans="1:42" ht="15.75">
      <c r="A31" s="235"/>
      <c r="B31" s="172"/>
      <c r="C31" s="173"/>
      <c r="D31" s="174"/>
      <c r="E31" s="175"/>
      <c r="F31" s="233"/>
      <c r="G31" s="329"/>
      <c r="H31" s="53">
        <f t="shared" si="2"/>
        <v>0</v>
      </c>
      <c r="I31" s="8">
        <f t="shared" si="0"/>
      </c>
      <c r="J31" s="4">
        <f t="shared" si="3"/>
      </c>
      <c r="K31" s="45">
        <f t="shared" si="4"/>
      </c>
      <c r="L31" s="5">
        <f t="shared" si="1"/>
      </c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AP31" s="2"/>
    </row>
    <row r="32" spans="1:42" ht="15.75">
      <c r="A32" s="235"/>
      <c r="B32" s="172"/>
      <c r="C32" s="173"/>
      <c r="D32" s="174"/>
      <c r="E32" s="175"/>
      <c r="F32" s="233"/>
      <c r="G32" s="329"/>
      <c r="H32" s="53">
        <f t="shared" si="2"/>
        <v>0</v>
      </c>
      <c r="I32" s="8">
        <f t="shared" si="0"/>
      </c>
      <c r="J32" s="4">
        <f t="shared" si="3"/>
      </c>
      <c r="K32" s="45">
        <f t="shared" si="4"/>
      </c>
      <c r="L32" s="5">
        <f t="shared" si="1"/>
      </c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AP32" s="2"/>
    </row>
    <row r="33" spans="1:42" ht="15.75">
      <c r="A33" s="235"/>
      <c r="B33" s="172"/>
      <c r="C33" s="173"/>
      <c r="D33" s="174"/>
      <c r="E33" s="175"/>
      <c r="F33" s="233"/>
      <c r="G33" s="329"/>
      <c r="H33" s="53">
        <f t="shared" si="2"/>
        <v>0</v>
      </c>
      <c r="I33" s="8">
        <f t="shared" si="0"/>
      </c>
      <c r="J33" s="4">
        <f t="shared" si="3"/>
      </c>
      <c r="K33" s="45">
        <f t="shared" si="4"/>
      </c>
      <c r="L33" s="5">
        <f t="shared" si="1"/>
      </c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AP33" s="2"/>
    </row>
    <row r="34" spans="1:23" ht="15.75">
      <c r="A34" s="235"/>
      <c r="B34" s="172"/>
      <c r="C34" s="173"/>
      <c r="D34" s="174"/>
      <c r="E34" s="175"/>
      <c r="F34" s="233"/>
      <c r="G34" s="329"/>
      <c r="H34" s="53">
        <f t="shared" si="2"/>
        <v>0</v>
      </c>
      <c r="I34" s="8">
        <f t="shared" si="0"/>
      </c>
      <c r="J34" s="4">
        <f t="shared" si="3"/>
      </c>
      <c r="K34" s="45">
        <f t="shared" si="4"/>
      </c>
      <c r="L34" s="5">
        <f t="shared" si="1"/>
      </c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</row>
    <row r="35" spans="1:23" ht="15.75">
      <c r="A35" s="235"/>
      <c r="B35" s="172"/>
      <c r="C35" s="173"/>
      <c r="D35" s="174"/>
      <c r="E35" s="175"/>
      <c r="F35" s="233"/>
      <c r="G35" s="329"/>
      <c r="H35" s="53">
        <f t="shared" si="2"/>
        <v>0</v>
      </c>
      <c r="I35" s="8">
        <f t="shared" si="0"/>
      </c>
      <c r="J35" s="4">
        <f t="shared" si="3"/>
      </c>
      <c r="K35" s="45">
        <f t="shared" si="4"/>
      </c>
      <c r="L35" s="5">
        <f t="shared" si="1"/>
      </c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</row>
    <row r="36" spans="1:23" ht="15.75">
      <c r="A36" s="235"/>
      <c r="B36" s="172"/>
      <c r="C36" s="173"/>
      <c r="D36" s="174"/>
      <c r="E36" s="175"/>
      <c r="F36" s="233"/>
      <c r="G36" s="329"/>
      <c r="H36" s="53">
        <f t="shared" si="2"/>
        <v>0</v>
      </c>
      <c r="I36" s="8">
        <f t="shared" si="0"/>
      </c>
      <c r="J36" s="4">
        <f t="shared" si="3"/>
      </c>
      <c r="K36" s="45">
        <f t="shared" si="4"/>
      </c>
      <c r="L36" s="5">
        <f t="shared" si="1"/>
      </c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</row>
    <row r="37" spans="1:23" ht="15.75">
      <c r="A37" s="235"/>
      <c r="B37" s="172"/>
      <c r="C37" s="173"/>
      <c r="D37" s="174"/>
      <c r="E37" s="175"/>
      <c r="F37" s="233"/>
      <c r="G37" s="329"/>
      <c r="H37" s="53">
        <f t="shared" si="2"/>
        <v>0</v>
      </c>
      <c r="I37" s="8">
        <f t="shared" si="0"/>
      </c>
      <c r="J37" s="4">
        <f t="shared" si="3"/>
      </c>
      <c r="K37" s="45">
        <f t="shared" si="4"/>
      </c>
      <c r="L37" s="5">
        <f t="shared" si="1"/>
      </c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</row>
    <row r="38" spans="1:23" ht="15.75">
      <c r="A38" s="235"/>
      <c r="B38" s="172"/>
      <c r="C38" s="173"/>
      <c r="D38" s="174"/>
      <c r="E38" s="175"/>
      <c r="F38" s="233"/>
      <c r="G38" s="329"/>
      <c r="H38" s="53">
        <f t="shared" si="2"/>
        <v>0</v>
      </c>
      <c r="I38" s="8">
        <f t="shared" si="0"/>
      </c>
      <c r="J38" s="4">
        <f t="shared" si="3"/>
      </c>
      <c r="K38" s="45">
        <f t="shared" si="4"/>
      </c>
      <c r="L38" s="5">
        <f t="shared" si="1"/>
      </c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</row>
    <row r="39" spans="1:23" ht="15.75" customHeight="1">
      <c r="A39" s="235"/>
      <c r="B39" s="172"/>
      <c r="C39" s="173"/>
      <c r="D39" s="174"/>
      <c r="E39" s="175"/>
      <c r="F39" s="233"/>
      <c r="G39" s="329"/>
      <c r="H39" s="53">
        <f t="shared" si="2"/>
        <v>0</v>
      </c>
      <c r="I39" s="8">
        <f t="shared" si="0"/>
      </c>
      <c r="J39" s="4">
        <f t="shared" si="3"/>
      </c>
      <c r="K39" s="45">
        <f t="shared" si="4"/>
      </c>
      <c r="L39" s="5">
        <f t="shared" si="1"/>
      </c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</row>
    <row r="40" spans="1:23" ht="15.75" customHeight="1">
      <c r="A40" s="235"/>
      <c r="B40" s="172"/>
      <c r="C40" s="173"/>
      <c r="D40" s="174"/>
      <c r="E40" s="175"/>
      <c r="F40" s="233"/>
      <c r="G40" s="329"/>
      <c r="H40" s="53">
        <f t="shared" si="2"/>
        <v>0</v>
      </c>
      <c r="I40" s="8">
        <f t="shared" si="0"/>
      </c>
      <c r="J40" s="4">
        <f t="shared" si="3"/>
      </c>
      <c r="K40" s="45">
        <f t="shared" si="4"/>
      </c>
      <c r="L40" s="5">
        <f t="shared" si="1"/>
      </c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</row>
    <row r="41" spans="1:23" ht="15.75" customHeight="1">
      <c r="A41" s="235"/>
      <c r="B41" s="172"/>
      <c r="C41" s="173"/>
      <c r="D41" s="174"/>
      <c r="E41" s="175"/>
      <c r="F41" s="233"/>
      <c r="G41" s="329"/>
      <c r="H41" s="53">
        <f t="shared" si="2"/>
        <v>0</v>
      </c>
      <c r="I41" s="8">
        <f t="shared" si="0"/>
      </c>
      <c r="J41" s="4">
        <f t="shared" si="3"/>
      </c>
      <c r="K41" s="45">
        <f t="shared" si="4"/>
      </c>
      <c r="L41" s="5">
        <f t="shared" si="1"/>
      </c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</row>
    <row r="42" spans="1:23" ht="15.75">
      <c r="A42" s="235"/>
      <c r="B42" s="172"/>
      <c r="C42" s="173"/>
      <c r="D42" s="174"/>
      <c r="E42" s="175"/>
      <c r="F42" s="233"/>
      <c r="G42" s="329"/>
      <c r="H42" s="53">
        <f t="shared" si="2"/>
        <v>0</v>
      </c>
      <c r="I42" s="8">
        <f t="shared" si="0"/>
      </c>
      <c r="J42" s="4">
        <f t="shared" si="3"/>
      </c>
      <c r="K42" s="45">
        <f t="shared" si="4"/>
      </c>
      <c r="L42" s="5">
        <f t="shared" si="1"/>
      </c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</row>
    <row r="43" spans="1:23" ht="15.75">
      <c r="A43" s="235"/>
      <c r="B43" s="172"/>
      <c r="C43" s="173"/>
      <c r="D43" s="174"/>
      <c r="E43" s="175"/>
      <c r="F43" s="233"/>
      <c r="G43" s="329"/>
      <c r="H43" s="53">
        <f t="shared" si="2"/>
        <v>0</v>
      </c>
      <c r="I43" s="8">
        <f t="shared" si="0"/>
      </c>
      <c r="J43" s="4">
        <f t="shared" si="3"/>
      </c>
      <c r="K43" s="45">
        <f t="shared" si="4"/>
      </c>
      <c r="L43" s="5">
        <f t="shared" si="1"/>
      </c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</row>
    <row r="44" spans="1:23" ht="15.75">
      <c r="A44" s="235"/>
      <c r="B44" s="172"/>
      <c r="C44" s="173"/>
      <c r="D44" s="174"/>
      <c r="E44" s="175"/>
      <c r="F44" s="233"/>
      <c r="G44" s="329"/>
      <c r="H44" s="53">
        <f t="shared" si="2"/>
        <v>0</v>
      </c>
      <c r="I44" s="8">
        <f t="shared" si="0"/>
      </c>
      <c r="J44" s="4">
        <f t="shared" si="3"/>
      </c>
      <c r="K44" s="45">
        <f t="shared" si="4"/>
      </c>
      <c r="L44" s="5">
        <f t="shared" si="1"/>
      </c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</row>
    <row r="45" spans="1:23" ht="15.75">
      <c r="A45" s="235"/>
      <c r="B45" s="172"/>
      <c r="C45" s="173"/>
      <c r="D45" s="174"/>
      <c r="E45" s="175"/>
      <c r="F45" s="233"/>
      <c r="G45" s="329"/>
      <c r="H45" s="53">
        <f t="shared" si="2"/>
        <v>0</v>
      </c>
      <c r="I45" s="8">
        <f t="shared" si="0"/>
      </c>
      <c r="J45" s="4">
        <f t="shared" si="3"/>
      </c>
      <c r="K45" s="45">
        <f t="shared" si="4"/>
      </c>
      <c r="L45" s="5">
        <f t="shared" si="1"/>
      </c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</row>
    <row r="46" spans="1:23" ht="15.75">
      <c r="A46" s="235"/>
      <c r="B46" s="172"/>
      <c r="C46" s="173"/>
      <c r="D46" s="174"/>
      <c r="E46" s="175"/>
      <c r="F46" s="233"/>
      <c r="G46" s="329"/>
      <c r="H46" s="53">
        <f t="shared" si="2"/>
        <v>0</v>
      </c>
      <c r="I46" s="8">
        <f t="shared" si="0"/>
      </c>
      <c r="J46" s="4">
        <f t="shared" si="3"/>
      </c>
      <c r="K46" s="45">
        <f t="shared" si="4"/>
      </c>
      <c r="L46" s="5">
        <f t="shared" si="1"/>
      </c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</row>
    <row r="47" spans="1:23" ht="15.75">
      <c r="A47" s="235"/>
      <c r="B47" s="172"/>
      <c r="C47" s="173"/>
      <c r="D47" s="174"/>
      <c r="E47" s="175"/>
      <c r="F47" s="233"/>
      <c r="G47" s="329"/>
      <c r="H47" s="53">
        <f t="shared" si="2"/>
        <v>0</v>
      </c>
      <c r="I47" s="8">
        <f t="shared" si="0"/>
      </c>
      <c r="J47" s="4">
        <f t="shared" si="3"/>
      </c>
      <c r="K47" s="45">
        <f t="shared" si="4"/>
      </c>
      <c r="L47" s="5">
        <f t="shared" si="1"/>
      </c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</row>
    <row r="48" spans="1:23" ht="15.75">
      <c r="A48" s="235"/>
      <c r="B48" s="172"/>
      <c r="C48" s="173"/>
      <c r="D48" s="174"/>
      <c r="E48" s="175"/>
      <c r="F48" s="233"/>
      <c r="G48" s="329"/>
      <c r="H48" s="53">
        <f t="shared" si="2"/>
        <v>0</v>
      </c>
      <c r="I48" s="8">
        <f t="shared" si="0"/>
      </c>
      <c r="J48" s="4">
        <f t="shared" si="3"/>
      </c>
      <c r="K48" s="45">
        <f t="shared" si="4"/>
      </c>
      <c r="L48" s="5">
        <f t="shared" si="1"/>
      </c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</row>
    <row r="49" spans="1:23" ht="15.75">
      <c r="A49" s="235"/>
      <c r="B49" s="172"/>
      <c r="C49" s="173"/>
      <c r="D49" s="174"/>
      <c r="E49" s="175"/>
      <c r="F49" s="233"/>
      <c r="G49" s="329"/>
      <c r="H49" s="53">
        <f t="shared" si="2"/>
        <v>0</v>
      </c>
      <c r="I49" s="8">
        <f t="shared" si="0"/>
      </c>
      <c r="J49" s="4">
        <f t="shared" si="3"/>
      </c>
      <c r="K49" s="45">
        <f t="shared" si="4"/>
      </c>
      <c r="L49" s="5">
        <f t="shared" si="1"/>
      </c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</row>
    <row r="50" spans="1:23" ht="15.75">
      <c r="A50" s="235"/>
      <c r="B50" s="172"/>
      <c r="C50" s="173"/>
      <c r="D50" s="174"/>
      <c r="E50" s="175"/>
      <c r="F50" s="233"/>
      <c r="G50" s="329"/>
      <c r="H50" s="53">
        <f t="shared" si="2"/>
        <v>0</v>
      </c>
      <c r="I50" s="8">
        <f t="shared" si="0"/>
      </c>
      <c r="J50" s="4">
        <f t="shared" si="3"/>
      </c>
      <c r="K50" s="45">
        <f t="shared" si="4"/>
      </c>
      <c r="L50" s="5">
        <f t="shared" si="1"/>
      </c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</row>
    <row r="51" spans="1:23" ht="15.75">
      <c r="A51" s="235"/>
      <c r="B51" s="172"/>
      <c r="C51" s="173"/>
      <c r="D51" s="174"/>
      <c r="E51" s="175"/>
      <c r="F51" s="233"/>
      <c r="G51" s="329"/>
      <c r="H51" s="53">
        <f t="shared" si="2"/>
        <v>0</v>
      </c>
      <c r="I51" s="8">
        <f t="shared" si="0"/>
      </c>
      <c r="J51" s="4">
        <f t="shared" si="3"/>
      </c>
      <c r="K51" s="45">
        <f t="shared" si="4"/>
      </c>
      <c r="L51" s="5">
        <f t="shared" si="1"/>
      </c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</row>
    <row r="52" spans="1:23" ht="15.75">
      <c r="A52" s="235"/>
      <c r="B52" s="172"/>
      <c r="C52" s="173"/>
      <c r="D52" s="174"/>
      <c r="E52" s="175"/>
      <c r="F52" s="233"/>
      <c r="G52" s="329"/>
      <c r="H52" s="53">
        <f t="shared" si="2"/>
        <v>0</v>
      </c>
      <c r="I52" s="8">
        <f t="shared" si="0"/>
      </c>
      <c r="J52" s="4">
        <f t="shared" si="3"/>
      </c>
      <c r="K52" s="45">
        <f t="shared" si="4"/>
      </c>
      <c r="L52" s="5">
        <f t="shared" si="1"/>
      </c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</row>
    <row r="53" spans="1:23" ht="15.75">
      <c r="A53" s="235"/>
      <c r="B53" s="172"/>
      <c r="C53" s="173"/>
      <c r="D53" s="174"/>
      <c r="E53" s="175"/>
      <c r="F53" s="233"/>
      <c r="G53" s="329"/>
      <c r="H53" s="53">
        <f t="shared" si="2"/>
        <v>0</v>
      </c>
      <c r="I53" s="8">
        <f t="shared" si="0"/>
      </c>
      <c r="J53" s="4">
        <f t="shared" si="3"/>
      </c>
      <c r="K53" s="45">
        <f t="shared" si="4"/>
      </c>
      <c r="L53" s="5">
        <f t="shared" si="1"/>
      </c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</row>
    <row r="54" spans="1:23" ht="15.75">
      <c r="A54" s="235"/>
      <c r="B54" s="172"/>
      <c r="C54" s="173"/>
      <c r="D54" s="174"/>
      <c r="E54" s="175"/>
      <c r="F54" s="233"/>
      <c r="G54" s="329"/>
      <c r="H54" s="53">
        <f t="shared" si="2"/>
        <v>0</v>
      </c>
      <c r="I54" s="8">
        <f t="shared" si="0"/>
      </c>
      <c r="J54" s="4">
        <f t="shared" si="3"/>
      </c>
      <c r="K54" s="45">
        <f t="shared" si="4"/>
      </c>
      <c r="L54" s="5">
        <f t="shared" si="1"/>
      </c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</row>
    <row r="55" spans="1:23" ht="15.75">
      <c r="A55" s="235"/>
      <c r="B55" s="172"/>
      <c r="C55" s="173"/>
      <c r="D55" s="174"/>
      <c r="E55" s="175"/>
      <c r="F55" s="233"/>
      <c r="G55" s="329"/>
      <c r="H55" s="53">
        <f t="shared" si="2"/>
        <v>0</v>
      </c>
      <c r="I55" s="8">
        <f t="shared" si="0"/>
      </c>
      <c r="J55" s="4">
        <f t="shared" si="3"/>
      </c>
      <c r="K55" s="45">
        <f t="shared" si="4"/>
      </c>
      <c r="L55" s="5">
        <f t="shared" si="1"/>
      </c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</row>
    <row r="56" spans="1:23" ht="15.75">
      <c r="A56" s="235"/>
      <c r="B56" s="172"/>
      <c r="C56" s="173"/>
      <c r="D56" s="174"/>
      <c r="E56" s="175"/>
      <c r="F56" s="233"/>
      <c r="G56" s="329"/>
      <c r="H56" s="53">
        <f t="shared" si="2"/>
        <v>0</v>
      </c>
      <c r="I56" s="8">
        <f t="shared" si="0"/>
      </c>
      <c r="J56" s="4">
        <f t="shared" si="3"/>
      </c>
      <c r="K56" s="45">
        <f t="shared" si="4"/>
      </c>
      <c r="L56" s="5">
        <f t="shared" si="1"/>
      </c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</row>
    <row r="57" spans="1:23" ht="15.75">
      <c r="A57" s="235"/>
      <c r="B57" s="172"/>
      <c r="C57" s="173"/>
      <c r="D57" s="174"/>
      <c r="E57" s="175"/>
      <c r="F57" s="233"/>
      <c r="G57" s="329"/>
      <c r="H57" s="53">
        <f t="shared" si="2"/>
        <v>0</v>
      </c>
      <c r="I57" s="8">
        <f t="shared" si="0"/>
      </c>
      <c r="J57" s="4">
        <f t="shared" si="3"/>
      </c>
      <c r="K57" s="45">
        <f t="shared" si="4"/>
      </c>
      <c r="L57" s="5">
        <f t="shared" si="1"/>
      </c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</row>
    <row r="58" spans="1:23" ht="15.75">
      <c r="A58" s="235"/>
      <c r="B58" s="172"/>
      <c r="C58" s="173"/>
      <c r="D58" s="174"/>
      <c r="E58" s="175"/>
      <c r="F58" s="233"/>
      <c r="G58" s="329"/>
      <c r="H58" s="53">
        <f t="shared" si="2"/>
        <v>0</v>
      </c>
      <c r="I58" s="8">
        <f t="shared" si="0"/>
      </c>
      <c r="J58" s="4">
        <f t="shared" si="3"/>
      </c>
      <c r="K58" s="45">
        <f t="shared" si="4"/>
      </c>
      <c r="L58" s="5">
        <f t="shared" si="1"/>
      </c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</row>
    <row r="59" spans="1:23" ht="15.75">
      <c r="A59" s="235"/>
      <c r="B59" s="172"/>
      <c r="C59" s="173"/>
      <c r="D59" s="174"/>
      <c r="E59" s="175"/>
      <c r="F59" s="233"/>
      <c r="G59" s="329"/>
      <c r="H59" s="53">
        <f t="shared" si="2"/>
        <v>0</v>
      </c>
      <c r="I59" s="8">
        <f t="shared" si="0"/>
      </c>
      <c r="J59" s="4">
        <f t="shared" si="3"/>
      </c>
      <c r="K59" s="45">
        <f t="shared" si="4"/>
      </c>
      <c r="L59" s="5">
        <f t="shared" si="1"/>
      </c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</row>
    <row r="60" spans="1:23" ht="15.75">
      <c r="A60" s="235"/>
      <c r="B60" s="172"/>
      <c r="C60" s="173"/>
      <c r="D60" s="174"/>
      <c r="E60" s="175"/>
      <c r="F60" s="233"/>
      <c r="G60" s="329"/>
      <c r="H60" s="53">
        <f t="shared" si="2"/>
        <v>0</v>
      </c>
      <c r="I60" s="8">
        <f t="shared" si="0"/>
      </c>
      <c r="J60" s="4">
        <f t="shared" si="3"/>
      </c>
      <c r="K60" s="45">
        <f t="shared" si="4"/>
      </c>
      <c r="L60" s="5">
        <f t="shared" si="1"/>
      </c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</row>
    <row r="61" spans="1:23" ht="15.75">
      <c r="A61" s="235"/>
      <c r="B61" s="172"/>
      <c r="C61" s="173"/>
      <c r="D61" s="174"/>
      <c r="E61" s="175"/>
      <c r="F61" s="233"/>
      <c r="G61" s="329"/>
      <c r="H61" s="53">
        <f t="shared" si="2"/>
        <v>0</v>
      </c>
      <c r="I61" s="8">
        <f t="shared" si="0"/>
      </c>
      <c r="J61" s="4">
        <f t="shared" si="3"/>
      </c>
      <c r="K61" s="45">
        <f t="shared" si="4"/>
      </c>
      <c r="L61" s="5">
        <f t="shared" si="1"/>
      </c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</row>
    <row r="62" spans="1:23" ht="15.75">
      <c r="A62" s="235"/>
      <c r="B62" s="172"/>
      <c r="C62" s="173"/>
      <c r="D62" s="174"/>
      <c r="E62" s="175"/>
      <c r="F62" s="233"/>
      <c r="G62" s="329"/>
      <c r="H62" s="53">
        <f t="shared" si="2"/>
        <v>0</v>
      </c>
      <c r="I62" s="8">
        <f t="shared" si="0"/>
      </c>
      <c r="J62" s="4">
        <f t="shared" si="3"/>
      </c>
      <c r="K62" s="45">
        <f t="shared" si="4"/>
      </c>
      <c r="L62" s="5">
        <f t="shared" si="1"/>
      </c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</row>
    <row r="63" spans="1:23" ht="15.75">
      <c r="A63" s="235"/>
      <c r="B63" s="172"/>
      <c r="C63" s="173"/>
      <c r="D63" s="174"/>
      <c r="E63" s="175"/>
      <c r="F63" s="233"/>
      <c r="G63" s="329"/>
      <c r="H63" s="53">
        <f t="shared" si="2"/>
        <v>0</v>
      </c>
      <c r="I63" s="8">
        <f t="shared" si="0"/>
      </c>
      <c r="J63" s="4">
        <f t="shared" si="3"/>
      </c>
      <c r="K63" s="45">
        <f t="shared" si="4"/>
      </c>
      <c r="L63" s="5">
        <f t="shared" si="1"/>
      </c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</row>
    <row r="64" spans="1:23" ht="15.75">
      <c r="A64" s="235"/>
      <c r="B64" s="172"/>
      <c r="C64" s="173"/>
      <c r="D64" s="174"/>
      <c r="E64" s="175"/>
      <c r="F64" s="233"/>
      <c r="G64" s="329"/>
      <c r="H64" s="53">
        <f t="shared" si="2"/>
        <v>0</v>
      </c>
      <c r="I64" s="8">
        <f t="shared" si="0"/>
      </c>
      <c r="J64" s="4">
        <f t="shared" si="3"/>
      </c>
      <c r="K64" s="45">
        <f t="shared" si="4"/>
      </c>
      <c r="L64" s="5">
        <f t="shared" si="1"/>
      </c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</row>
    <row r="65" spans="1:23" ht="15.75">
      <c r="A65" s="235"/>
      <c r="B65" s="172"/>
      <c r="C65" s="173"/>
      <c r="D65" s="174"/>
      <c r="E65" s="175"/>
      <c r="F65" s="233"/>
      <c r="G65" s="329"/>
      <c r="H65" s="53">
        <f t="shared" si="2"/>
        <v>0</v>
      </c>
      <c r="I65" s="8">
        <f t="shared" si="0"/>
      </c>
      <c r="J65" s="4">
        <f t="shared" si="3"/>
      </c>
      <c r="K65" s="45">
        <f t="shared" si="4"/>
      </c>
      <c r="L65" s="5">
        <f t="shared" si="1"/>
      </c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</row>
    <row r="66" spans="1:23" ht="15.75">
      <c r="A66" s="235"/>
      <c r="B66" s="172"/>
      <c r="C66" s="173"/>
      <c r="D66" s="174"/>
      <c r="E66" s="175"/>
      <c r="F66" s="233"/>
      <c r="G66" s="329"/>
      <c r="H66" s="53">
        <f t="shared" si="2"/>
        <v>0</v>
      </c>
      <c r="I66" s="8">
        <f t="shared" si="0"/>
      </c>
      <c r="J66" s="4">
        <f t="shared" si="3"/>
      </c>
      <c r="K66" s="45">
        <f t="shared" si="4"/>
      </c>
      <c r="L66" s="5">
        <f t="shared" si="1"/>
      </c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</row>
    <row r="67" spans="1:23" ht="15.75">
      <c r="A67" s="235"/>
      <c r="B67" s="172"/>
      <c r="C67" s="173"/>
      <c r="D67" s="174"/>
      <c r="E67" s="175"/>
      <c r="F67" s="233"/>
      <c r="G67" s="329"/>
      <c r="H67" s="53">
        <f t="shared" si="2"/>
        <v>0</v>
      </c>
      <c r="I67" s="8">
        <f t="shared" si="0"/>
      </c>
      <c r="J67" s="4">
        <f t="shared" si="3"/>
      </c>
      <c r="K67" s="45">
        <f t="shared" si="4"/>
      </c>
      <c r="L67" s="5">
        <f t="shared" si="1"/>
      </c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</row>
    <row r="68" spans="1:23" ht="15.75">
      <c r="A68" s="235"/>
      <c r="B68" s="172"/>
      <c r="C68" s="173"/>
      <c r="D68" s="174"/>
      <c r="E68" s="175"/>
      <c r="F68" s="233"/>
      <c r="G68" s="329"/>
      <c r="H68" s="53">
        <f t="shared" si="2"/>
        <v>0</v>
      </c>
      <c r="I68" s="8">
        <f t="shared" si="0"/>
      </c>
      <c r="J68" s="4">
        <f t="shared" si="3"/>
      </c>
      <c r="K68" s="45">
        <f t="shared" si="4"/>
      </c>
      <c r="L68" s="5">
        <f t="shared" si="1"/>
      </c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</row>
    <row r="69" spans="1:23" ht="15.75">
      <c r="A69" s="235"/>
      <c r="B69" s="172"/>
      <c r="C69" s="173"/>
      <c r="D69" s="174"/>
      <c r="E69" s="175"/>
      <c r="F69" s="233"/>
      <c r="G69" s="329"/>
      <c r="H69" s="53">
        <f t="shared" si="2"/>
        <v>0</v>
      </c>
      <c r="I69" s="8">
        <f t="shared" si="0"/>
      </c>
      <c r="J69" s="4">
        <f t="shared" si="3"/>
      </c>
      <c r="K69" s="45">
        <f t="shared" si="4"/>
      </c>
      <c r="L69" s="5">
        <f t="shared" si="1"/>
      </c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</row>
    <row r="70" spans="1:23" ht="15.75">
      <c r="A70" s="235"/>
      <c r="B70" s="172"/>
      <c r="C70" s="173"/>
      <c r="D70" s="174"/>
      <c r="E70" s="175"/>
      <c r="F70" s="233"/>
      <c r="G70" s="329"/>
      <c r="H70" s="53">
        <f t="shared" si="2"/>
        <v>0</v>
      </c>
      <c r="I70" s="8">
        <f t="shared" si="0"/>
      </c>
      <c r="J70" s="4">
        <f t="shared" si="3"/>
      </c>
      <c r="K70" s="45">
        <f t="shared" si="4"/>
      </c>
      <c r="L70" s="5">
        <f t="shared" si="1"/>
      </c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</row>
    <row r="71" spans="1:23" ht="15.75">
      <c r="A71" s="235"/>
      <c r="B71" s="172"/>
      <c r="C71" s="173"/>
      <c r="D71" s="174"/>
      <c r="E71" s="175"/>
      <c r="F71" s="233"/>
      <c r="G71" s="329"/>
      <c r="H71" s="53">
        <f t="shared" si="2"/>
        <v>0</v>
      </c>
      <c r="I71" s="8">
        <f t="shared" si="0"/>
      </c>
      <c r="J71" s="4">
        <f t="shared" si="3"/>
      </c>
      <c r="K71" s="45">
        <f t="shared" si="4"/>
      </c>
      <c r="L71" s="5">
        <f t="shared" si="1"/>
      </c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</row>
    <row r="72" spans="1:23" ht="15.75">
      <c r="A72" s="235"/>
      <c r="B72" s="172"/>
      <c r="C72" s="173"/>
      <c r="D72" s="174"/>
      <c r="E72" s="175"/>
      <c r="F72" s="233"/>
      <c r="G72" s="329"/>
      <c r="H72" s="53">
        <f t="shared" si="2"/>
        <v>0</v>
      </c>
      <c r="I72" s="8">
        <f t="shared" si="0"/>
      </c>
      <c r="J72" s="4">
        <f t="shared" si="3"/>
      </c>
      <c r="K72" s="45">
        <f t="shared" si="4"/>
      </c>
      <c r="L72" s="5">
        <f t="shared" si="1"/>
      </c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</row>
    <row r="73" spans="1:23" ht="15.75">
      <c r="A73" s="235"/>
      <c r="B73" s="172"/>
      <c r="C73" s="173"/>
      <c r="D73" s="174"/>
      <c r="E73" s="175"/>
      <c r="F73" s="233"/>
      <c r="G73" s="329"/>
      <c r="H73" s="53">
        <f t="shared" si="2"/>
        <v>0</v>
      </c>
      <c r="I73" s="8">
        <f aca="true" t="shared" si="5" ref="I73:I136">IF(C73="","",ROUND(VLOOKUP(C73,LookupArea,5,FALSE),4))</f>
      </c>
      <c r="J73" s="4">
        <f t="shared" si="3"/>
      </c>
      <c r="K73" s="45">
        <f t="shared" si="4"/>
      </c>
      <c r="L73" s="5">
        <f aca="true" t="shared" si="6" ref="L73:L136">IF(C73="","",VLOOKUP(C73,LookupArea,2,FALSE))</f>
      </c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</row>
    <row r="74" spans="1:23" ht="15.75">
      <c r="A74" s="235"/>
      <c r="B74" s="172"/>
      <c r="C74" s="173"/>
      <c r="D74" s="174"/>
      <c r="E74" s="175"/>
      <c r="F74" s="233"/>
      <c r="G74" s="329"/>
      <c r="H74" s="53">
        <f t="shared" si="2"/>
        <v>0</v>
      </c>
      <c r="I74" s="8">
        <f t="shared" si="5"/>
      </c>
      <c r="J74" s="4">
        <f t="shared" si="3"/>
      </c>
      <c r="K74" s="45">
        <f t="shared" si="4"/>
      </c>
      <c r="L74" s="5">
        <f t="shared" si="6"/>
      </c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</row>
    <row r="75" spans="1:23" ht="15.75">
      <c r="A75" s="235"/>
      <c r="B75" s="172"/>
      <c r="C75" s="173"/>
      <c r="D75" s="174"/>
      <c r="E75" s="175"/>
      <c r="F75" s="233"/>
      <c r="G75" s="329"/>
      <c r="H75" s="53">
        <f t="shared" si="2"/>
        <v>0</v>
      </c>
      <c r="I75" s="8">
        <f t="shared" si="5"/>
      </c>
      <c r="J75" s="4">
        <f t="shared" si="3"/>
      </c>
      <c r="K75" s="45">
        <f t="shared" si="4"/>
      </c>
      <c r="L75" s="5">
        <f t="shared" si="6"/>
      </c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</row>
    <row r="76" spans="1:23" ht="15.75">
      <c r="A76" s="235"/>
      <c r="B76" s="172"/>
      <c r="C76" s="173"/>
      <c r="D76" s="174"/>
      <c r="E76" s="175"/>
      <c r="F76" s="233"/>
      <c r="G76" s="329"/>
      <c r="H76" s="53">
        <f t="shared" si="2"/>
        <v>0</v>
      </c>
      <c r="I76" s="8">
        <f t="shared" si="5"/>
      </c>
      <c r="J76" s="4">
        <f t="shared" si="3"/>
      </c>
      <c r="K76" s="45">
        <f t="shared" si="4"/>
      </c>
      <c r="L76" s="5">
        <f t="shared" si="6"/>
      </c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</row>
    <row r="77" spans="1:23" ht="15.75">
      <c r="A77" s="235"/>
      <c r="B77" s="172"/>
      <c r="C77" s="173"/>
      <c r="D77" s="174"/>
      <c r="E77" s="175"/>
      <c r="F77" s="233"/>
      <c r="G77" s="329"/>
      <c r="H77" s="53">
        <f aca="true" t="shared" si="7" ref="H77:H140">ROUND(F77*G77,4)</f>
        <v>0</v>
      </c>
      <c r="I77" s="8">
        <f t="shared" si="5"/>
      </c>
      <c r="J77" s="4">
        <f aca="true" t="shared" si="8" ref="J77:J140">IF(C77="","",ROUND(I77*E77,2))</f>
      </c>
      <c r="K77" s="45">
        <f aca="true" t="shared" si="9" ref="K77:K140">IF(C77="","",ROUND(+J77*52,2))</f>
      </c>
      <c r="L77" s="5">
        <f t="shared" si="6"/>
      </c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</row>
    <row r="78" spans="1:23" ht="15.75">
      <c r="A78" s="235"/>
      <c r="B78" s="172"/>
      <c r="C78" s="173"/>
      <c r="D78" s="174"/>
      <c r="E78" s="175"/>
      <c r="F78" s="233"/>
      <c r="G78" s="329"/>
      <c r="H78" s="53">
        <f t="shared" si="7"/>
        <v>0</v>
      </c>
      <c r="I78" s="8">
        <f t="shared" si="5"/>
      </c>
      <c r="J78" s="4">
        <f t="shared" si="8"/>
      </c>
      <c r="K78" s="45">
        <f t="shared" si="9"/>
      </c>
      <c r="L78" s="5">
        <f t="shared" si="6"/>
      </c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</row>
    <row r="79" spans="1:23" ht="15.75">
      <c r="A79" s="235"/>
      <c r="B79" s="172"/>
      <c r="C79" s="173"/>
      <c r="D79" s="174"/>
      <c r="E79" s="175"/>
      <c r="F79" s="233"/>
      <c r="G79" s="329"/>
      <c r="H79" s="53">
        <f t="shared" si="7"/>
        <v>0</v>
      </c>
      <c r="I79" s="8">
        <f t="shared" si="5"/>
      </c>
      <c r="J79" s="4">
        <f t="shared" si="8"/>
      </c>
      <c r="K79" s="45">
        <f t="shared" si="9"/>
      </c>
      <c r="L79" s="5">
        <f t="shared" si="6"/>
      </c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</row>
    <row r="80" spans="1:23" ht="15.75">
      <c r="A80" s="235"/>
      <c r="B80" s="172"/>
      <c r="C80" s="173"/>
      <c r="D80" s="174"/>
      <c r="E80" s="175"/>
      <c r="F80" s="233"/>
      <c r="G80" s="329"/>
      <c r="H80" s="53">
        <f t="shared" si="7"/>
        <v>0</v>
      </c>
      <c r="I80" s="8">
        <f t="shared" si="5"/>
      </c>
      <c r="J80" s="4">
        <f t="shared" si="8"/>
      </c>
      <c r="K80" s="45">
        <f t="shared" si="9"/>
      </c>
      <c r="L80" s="5">
        <f t="shared" si="6"/>
      </c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</row>
    <row r="81" spans="1:23" ht="15.75">
      <c r="A81" s="235"/>
      <c r="B81" s="172"/>
      <c r="C81" s="173"/>
      <c r="D81" s="174"/>
      <c r="E81" s="175"/>
      <c r="F81" s="233"/>
      <c r="G81" s="329"/>
      <c r="H81" s="53">
        <f t="shared" si="7"/>
        <v>0</v>
      </c>
      <c r="I81" s="8">
        <f t="shared" si="5"/>
      </c>
      <c r="J81" s="4">
        <f t="shared" si="8"/>
      </c>
      <c r="K81" s="45">
        <f t="shared" si="9"/>
      </c>
      <c r="L81" s="5">
        <f t="shared" si="6"/>
      </c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</row>
    <row r="82" spans="1:23" ht="15.75">
      <c r="A82" s="235"/>
      <c r="B82" s="172"/>
      <c r="C82" s="173"/>
      <c r="D82" s="174"/>
      <c r="E82" s="175"/>
      <c r="F82" s="233"/>
      <c r="G82" s="329"/>
      <c r="H82" s="53">
        <f t="shared" si="7"/>
        <v>0</v>
      </c>
      <c r="I82" s="8">
        <f t="shared" si="5"/>
      </c>
      <c r="J82" s="4">
        <f t="shared" si="8"/>
      </c>
      <c r="K82" s="45">
        <f t="shared" si="9"/>
      </c>
      <c r="L82" s="5">
        <f t="shared" si="6"/>
      </c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</row>
    <row r="83" spans="1:23" ht="15.75">
      <c r="A83" s="235"/>
      <c r="B83" s="172"/>
      <c r="C83" s="173"/>
      <c r="D83" s="174"/>
      <c r="E83" s="175"/>
      <c r="F83" s="233"/>
      <c r="G83" s="329"/>
      <c r="H83" s="53">
        <f t="shared" si="7"/>
        <v>0</v>
      </c>
      <c r="I83" s="8">
        <f t="shared" si="5"/>
      </c>
      <c r="J83" s="4">
        <f t="shared" si="8"/>
      </c>
      <c r="K83" s="45">
        <f t="shared" si="9"/>
      </c>
      <c r="L83" s="5">
        <f t="shared" si="6"/>
      </c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</row>
    <row r="84" spans="1:23" ht="15.75">
      <c r="A84" s="235"/>
      <c r="B84" s="172"/>
      <c r="C84" s="173"/>
      <c r="D84" s="174"/>
      <c r="E84" s="175"/>
      <c r="F84" s="233"/>
      <c r="G84" s="329"/>
      <c r="H84" s="53">
        <f t="shared" si="7"/>
        <v>0</v>
      </c>
      <c r="I84" s="8">
        <f t="shared" si="5"/>
      </c>
      <c r="J84" s="4">
        <f t="shared" si="8"/>
      </c>
      <c r="K84" s="45">
        <f t="shared" si="9"/>
      </c>
      <c r="L84" s="5">
        <f t="shared" si="6"/>
      </c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</row>
    <row r="85" spans="1:23" ht="15.75">
      <c r="A85" s="235"/>
      <c r="B85" s="172"/>
      <c r="C85" s="173"/>
      <c r="D85" s="174"/>
      <c r="E85" s="175"/>
      <c r="F85" s="233"/>
      <c r="G85" s="329"/>
      <c r="H85" s="53">
        <f t="shared" si="7"/>
        <v>0</v>
      </c>
      <c r="I85" s="8">
        <f t="shared" si="5"/>
      </c>
      <c r="J85" s="4">
        <f t="shared" si="8"/>
      </c>
      <c r="K85" s="45">
        <f t="shared" si="9"/>
      </c>
      <c r="L85" s="5">
        <f t="shared" si="6"/>
      </c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</row>
    <row r="86" spans="1:23" ht="15.75">
      <c r="A86" s="235"/>
      <c r="B86" s="172"/>
      <c r="C86" s="173"/>
      <c r="D86" s="174"/>
      <c r="E86" s="175"/>
      <c r="F86" s="233"/>
      <c r="G86" s="329"/>
      <c r="H86" s="53">
        <f t="shared" si="7"/>
        <v>0</v>
      </c>
      <c r="I86" s="8">
        <f t="shared" si="5"/>
      </c>
      <c r="J86" s="4">
        <f t="shared" si="8"/>
      </c>
      <c r="K86" s="45">
        <f t="shared" si="9"/>
      </c>
      <c r="L86" s="5">
        <f t="shared" si="6"/>
      </c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</row>
    <row r="87" spans="1:23" ht="15.75">
      <c r="A87" s="235"/>
      <c r="B87" s="172"/>
      <c r="C87" s="173"/>
      <c r="D87" s="174"/>
      <c r="E87" s="175"/>
      <c r="F87" s="233"/>
      <c r="G87" s="329"/>
      <c r="H87" s="53">
        <f t="shared" si="7"/>
        <v>0</v>
      </c>
      <c r="I87" s="8">
        <f t="shared" si="5"/>
      </c>
      <c r="J87" s="4">
        <f t="shared" si="8"/>
      </c>
      <c r="K87" s="45">
        <f t="shared" si="9"/>
      </c>
      <c r="L87" s="5">
        <f t="shared" si="6"/>
      </c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</row>
    <row r="88" spans="1:23" ht="15.75">
      <c r="A88" s="235"/>
      <c r="B88" s="172"/>
      <c r="C88" s="173"/>
      <c r="D88" s="174"/>
      <c r="E88" s="175"/>
      <c r="F88" s="233"/>
      <c r="G88" s="329"/>
      <c r="H88" s="53">
        <f t="shared" si="7"/>
        <v>0</v>
      </c>
      <c r="I88" s="8">
        <f t="shared" si="5"/>
      </c>
      <c r="J88" s="4">
        <f t="shared" si="8"/>
      </c>
      <c r="K88" s="45">
        <f t="shared" si="9"/>
      </c>
      <c r="L88" s="5">
        <f t="shared" si="6"/>
      </c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</row>
    <row r="89" spans="1:23" ht="15.75">
      <c r="A89" s="235"/>
      <c r="B89" s="172"/>
      <c r="C89" s="173"/>
      <c r="D89" s="174"/>
      <c r="E89" s="175"/>
      <c r="F89" s="233"/>
      <c r="G89" s="329"/>
      <c r="H89" s="53">
        <f t="shared" si="7"/>
        <v>0</v>
      </c>
      <c r="I89" s="8">
        <f t="shared" si="5"/>
      </c>
      <c r="J89" s="4">
        <f t="shared" si="8"/>
      </c>
      <c r="K89" s="45">
        <f t="shared" si="9"/>
      </c>
      <c r="L89" s="5">
        <f t="shared" si="6"/>
      </c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</row>
    <row r="90" spans="1:23" ht="15.75">
      <c r="A90" s="235"/>
      <c r="B90" s="172"/>
      <c r="C90" s="173"/>
      <c r="D90" s="174"/>
      <c r="E90" s="175"/>
      <c r="F90" s="233"/>
      <c r="G90" s="329"/>
      <c r="H90" s="53">
        <f t="shared" si="7"/>
        <v>0</v>
      </c>
      <c r="I90" s="8">
        <f t="shared" si="5"/>
      </c>
      <c r="J90" s="4">
        <f t="shared" si="8"/>
      </c>
      <c r="K90" s="45">
        <f t="shared" si="9"/>
      </c>
      <c r="L90" s="5">
        <f t="shared" si="6"/>
      </c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</row>
    <row r="91" spans="1:23" ht="15.75">
      <c r="A91" s="235"/>
      <c r="B91" s="172"/>
      <c r="C91" s="173"/>
      <c r="D91" s="174"/>
      <c r="E91" s="175"/>
      <c r="F91" s="233"/>
      <c r="G91" s="329"/>
      <c r="H91" s="53">
        <f t="shared" si="7"/>
        <v>0</v>
      </c>
      <c r="I91" s="8">
        <f t="shared" si="5"/>
      </c>
      <c r="J91" s="4">
        <f t="shared" si="8"/>
      </c>
      <c r="K91" s="45">
        <f t="shared" si="9"/>
      </c>
      <c r="L91" s="5">
        <f t="shared" si="6"/>
      </c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</row>
    <row r="92" spans="1:23" ht="15.75">
      <c r="A92" s="235"/>
      <c r="B92" s="172"/>
      <c r="C92" s="173"/>
      <c r="D92" s="174"/>
      <c r="E92" s="175"/>
      <c r="F92" s="233"/>
      <c r="G92" s="329"/>
      <c r="H92" s="53">
        <f t="shared" si="7"/>
        <v>0</v>
      </c>
      <c r="I92" s="8">
        <f t="shared" si="5"/>
      </c>
      <c r="J92" s="4">
        <f t="shared" si="8"/>
      </c>
      <c r="K92" s="45">
        <f t="shared" si="9"/>
      </c>
      <c r="L92" s="5">
        <f t="shared" si="6"/>
      </c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</row>
    <row r="93" spans="1:23" ht="15.75">
      <c r="A93" s="235"/>
      <c r="B93" s="172"/>
      <c r="C93" s="173"/>
      <c r="D93" s="174"/>
      <c r="E93" s="175"/>
      <c r="F93" s="233"/>
      <c r="G93" s="329"/>
      <c r="H93" s="53">
        <f t="shared" si="7"/>
        <v>0</v>
      </c>
      <c r="I93" s="8">
        <f t="shared" si="5"/>
      </c>
      <c r="J93" s="4">
        <f t="shared" si="8"/>
      </c>
      <c r="K93" s="45">
        <f t="shared" si="9"/>
      </c>
      <c r="L93" s="5">
        <f t="shared" si="6"/>
      </c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</row>
    <row r="94" spans="1:23" ht="15.75">
      <c r="A94" s="235"/>
      <c r="B94" s="172"/>
      <c r="C94" s="173"/>
      <c r="D94" s="174"/>
      <c r="E94" s="175"/>
      <c r="F94" s="233"/>
      <c r="G94" s="329"/>
      <c r="H94" s="53">
        <f t="shared" si="7"/>
        <v>0</v>
      </c>
      <c r="I94" s="8">
        <f t="shared" si="5"/>
      </c>
      <c r="J94" s="4">
        <f t="shared" si="8"/>
      </c>
      <c r="K94" s="45">
        <f t="shared" si="9"/>
      </c>
      <c r="L94" s="5">
        <f t="shared" si="6"/>
      </c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</row>
    <row r="95" spans="1:23" ht="15.75">
      <c r="A95" s="235"/>
      <c r="B95" s="172"/>
      <c r="C95" s="173"/>
      <c r="D95" s="174"/>
      <c r="E95" s="175"/>
      <c r="F95" s="233"/>
      <c r="G95" s="329"/>
      <c r="H95" s="53">
        <f t="shared" si="7"/>
        <v>0</v>
      </c>
      <c r="I95" s="8">
        <f t="shared" si="5"/>
      </c>
      <c r="J95" s="4">
        <f t="shared" si="8"/>
      </c>
      <c r="K95" s="45">
        <f t="shared" si="9"/>
      </c>
      <c r="L95" s="5">
        <f t="shared" si="6"/>
      </c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</row>
    <row r="96" spans="1:23" ht="15.75">
      <c r="A96" s="235"/>
      <c r="B96" s="172"/>
      <c r="C96" s="173"/>
      <c r="D96" s="174"/>
      <c r="E96" s="175"/>
      <c r="F96" s="233"/>
      <c r="G96" s="329"/>
      <c r="H96" s="53">
        <f t="shared" si="7"/>
        <v>0</v>
      </c>
      <c r="I96" s="8">
        <f t="shared" si="5"/>
      </c>
      <c r="J96" s="4">
        <f t="shared" si="8"/>
      </c>
      <c r="K96" s="45">
        <f t="shared" si="9"/>
      </c>
      <c r="L96" s="5">
        <f t="shared" si="6"/>
      </c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</row>
    <row r="97" spans="1:23" ht="15.75">
      <c r="A97" s="235"/>
      <c r="B97" s="172"/>
      <c r="C97" s="173"/>
      <c r="D97" s="174"/>
      <c r="E97" s="175"/>
      <c r="F97" s="233"/>
      <c r="G97" s="329"/>
      <c r="H97" s="53">
        <f t="shared" si="7"/>
        <v>0</v>
      </c>
      <c r="I97" s="8">
        <f t="shared" si="5"/>
      </c>
      <c r="J97" s="4">
        <f t="shared" si="8"/>
      </c>
      <c r="K97" s="45">
        <f t="shared" si="9"/>
      </c>
      <c r="L97" s="5">
        <f t="shared" si="6"/>
      </c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</row>
    <row r="98" spans="1:23" ht="15.75">
      <c r="A98" s="235"/>
      <c r="B98" s="172"/>
      <c r="C98" s="173"/>
      <c r="D98" s="174"/>
      <c r="E98" s="175"/>
      <c r="F98" s="233"/>
      <c r="G98" s="329"/>
      <c r="H98" s="53">
        <f t="shared" si="7"/>
        <v>0</v>
      </c>
      <c r="I98" s="8">
        <f t="shared" si="5"/>
      </c>
      <c r="J98" s="4">
        <f t="shared" si="8"/>
      </c>
      <c r="K98" s="45">
        <f t="shared" si="9"/>
      </c>
      <c r="L98" s="5">
        <f t="shared" si="6"/>
      </c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</row>
    <row r="99" spans="1:23" ht="15.75">
      <c r="A99" s="235"/>
      <c r="B99" s="172"/>
      <c r="C99" s="173"/>
      <c r="D99" s="174"/>
      <c r="E99" s="175"/>
      <c r="F99" s="233"/>
      <c r="G99" s="329"/>
      <c r="H99" s="53">
        <f t="shared" si="7"/>
        <v>0</v>
      </c>
      <c r="I99" s="8">
        <f t="shared" si="5"/>
      </c>
      <c r="J99" s="4">
        <f t="shared" si="8"/>
      </c>
      <c r="K99" s="45">
        <f t="shared" si="9"/>
      </c>
      <c r="L99" s="5">
        <f t="shared" si="6"/>
      </c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</row>
    <row r="100" spans="1:23" ht="15.75">
      <c r="A100" s="235"/>
      <c r="B100" s="172"/>
      <c r="C100" s="173"/>
      <c r="D100" s="174"/>
      <c r="E100" s="175"/>
      <c r="F100" s="233"/>
      <c r="G100" s="329"/>
      <c r="H100" s="53">
        <f t="shared" si="7"/>
        <v>0</v>
      </c>
      <c r="I100" s="8">
        <f t="shared" si="5"/>
      </c>
      <c r="J100" s="4">
        <f t="shared" si="8"/>
      </c>
      <c r="K100" s="45">
        <f t="shared" si="9"/>
      </c>
      <c r="L100" s="5">
        <f t="shared" si="6"/>
      </c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</row>
    <row r="101" spans="1:23" ht="15.75">
      <c r="A101" s="235"/>
      <c r="B101" s="172"/>
      <c r="C101" s="173"/>
      <c r="D101" s="174"/>
      <c r="E101" s="175"/>
      <c r="F101" s="233"/>
      <c r="G101" s="329"/>
      <c r="H101" s="53">
        <f t="shared" si="7"/>
        <v>0</v>
      </c>
      <c r="I101" s="8">
        <f t="shared" si="5"/>
      </c>
      <c r="J101" s="4">
        <f t="shared" si="8"/>
      </c>
      <c r="K101" s="45">
        <f t="shared" si="9"/>
      </c>
      <c r="L101" s="5">
        <f t="shared" si="6"/>
      </c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</row>
    <row r="102" spans="1:23" ht="15.75">
      <c r="A102" s="235"/>
      <c r="B102" s="172"/>
      <c r="C102" s="173"/>
      <c r="D102" s="174"/>
      <c r="E102" s="175"/>
      <c r="F102" s="233"/>
      <c r="G102" s="329"/>
      <c r="H102" s="53">
        <f t="shared" si="7"/>
        <v>0</v>
      </c>
      <c r="I102" s="8">
        <f t="shared" si="5"/>
      </c>
      <c r="J102" s="4">
        <f t="shared" si="8"/>
      </c>
      <c r="K102" s="45">
        <f t="shared" si="9"/>
      </c>
      <c r="L102" s="5">
        <f t="shared" si="6"/>
      </c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</row>
    <row r="103" spans="1:23" ht="15.75">
      <c r="A103" s="235"/>
      <c r="B103" s="172"/>
      <c r="C103" s="173"/>
      <c r="D103" s="174"/>
      <c r="E103" s="175"/>
      <c r="F103" s="233"/>
      <c r="G103" s="329"/>
      <c r="H103" s="53">
        <f t="shared" si="7"/>
        <v>0</v>
      </c>
      <c r="I103" s="8">
        <f t="shared" si="5"/>
      </c>
      <c r="J103" s="4">
        <f t="shared" si="8"/>
      </c>
      <c r="K103" s="45">
        <f t="shared" si="9"/>
      </c>
      <c r="L103" s="5">
        <f t="shared" si="6"/>
      </c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</row>
    <row r="104" spans="1:23" ht="15.75">
      <c r="A104" s="235"/>
      <c r="B104" s="172"/>
      <c r="C104" s="173"/>
      <c r="D104" s="174"/>
      <c r="E104" s="175"/>
      <c r="F104" s="233"/>
      <c r="G104" s="329"/>
      <c r="H104" s="53">
        <f t="shared" si="7"/>
        <v>0</v>
      </c>
      <c r="I104" s="8">
        <f t="shared" si="5"/>
      </c>
      <c r="J104" s="4">
        <f t="shared" si="8"/>
      </c>
      <c r="K104" s="45">
        <f t="shared" si="9"/>
      </c>
      <c r="L104" s="5">
        <f t="shared" si="6"/>
      </c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</row>
    <row r="105" spans="1:23" ht="15.75">
      <c r="A105" s="235"/>
      <c r="B105" s="172"/>
      <c r="C105" s="173"/>
      <c r="D105" s="174"/>
      <c r="E105" s="175"/>
      <c r="F105" s="233"/>
      <c r="G105" s="329"/>
      <c r="H105" s="53">
        <f t="shared" si="7"/>
        <v>0</v>
      </c>
      <c r="I105" s="8">
        <f t="shared" si="5"/>
      </c>
      <c r="J105" s="4">
        <f t="shared" si="8"/>
      </c>
      <c r="K105" s="45">
        <f t="shared" si="9"/>
      </c>
      <c r="L105" s="5">
        <f t="shared" si="6"/>
      </c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</row>
    <row r="106" spans="1:23" ht="15.75">
      <c r="A106" s="235"/>
      <c r="B106" s="172"/>
      <c r="C106" s="173"/>
      <c r="D106" s="174"/>
      <c r="E106" s="175"/>
      <c r="F106" s="233"/>
      <c r="G106" s="329"/>
      <c r="H106" s="53">
        <f t="shared" si="7"/>
        <v>0</v>
      </c>
      <c r="I106" s="8">
        <f t="shared" si="5"/>
      </c>
      <c r="J106" s="4">
        <f t="shared" si="8"/>
      </c>
      <c r="K106" s="45">
        <f t="shared" si="9"/>
      </c>
      <c r="L106" s="5">
        <f t="shared" si="6"/>
      </c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</row>
    <row r="107" spans="1:23" ht="15.75">
      <c r="A107" s="235"/>
      <c r="B107" s="172"/>
      <c r="C107" s="173"/>
      <c r="D107" s="174"/>
      <c r="E107" s="175"/>
      <c r="F107" s="233"/>
      <c r="G107" s="329"/>
      <c r="H107" s="53">
        <f t="shared" si="7"/>
        <v>0</v>
      </c>
      <c r="I107" s="8">
        <f t="shared" si="5"/>
      </c>
      <c r="J107" s="4">
        <f t="shared" si="8"/>
      </c>
      <c r="K107" s="45">
        <f t="shared" si="9"/>
      </c>
      <c r="L107" s="5">
        <f t="shared" si="6"/>
      </c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</row>
    <row r="108" spans="1:23" ht="15.75">
      <c r="A108" s="235"/>
      <c r="B108" s="172"/>
      <c r="C108" s="173"/>
      <c r="D108" s="174"/>
      <c r="E108" s="175"/>
      <c r="F108" s="233"/>
      <c r="G108" s="329"/>
      <c r="H108" s="53">
        <f t="shared" si="7"/>
        <v>0</v>
      </c>
      <c r="I108" s="8">
        <f t="shared" si="5"/>
      </c>
      <c r="J108" s="4">
        <f t="shared" si="8"/>
      </c>
      <c r="K108" s="45">
        <f t="shared" si="9"/>
      </c>
      <c r="L108" s="5">
        <f t="shared" si="6"/>
      </c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</row>
    <row r="109" spans="1:23" ht="15.75">
      <c r="A109" s="235"/>
      <c r="B109" s="172"/>
      <c r="C109" s="173"/>
      <c r="D109" s="174"/>
      <c r="E109" s="175"/>
      <c r="F109" s="233"/>
      <c r="G109" s="329"/>
      <c r="H109" s="53">
        <f t="shared" si="7"/>
        <v>0</v>
      </c>
      <c r="I109" s="8">
        <f t="shared" si="5"/>
      </c>
      <c r="J109" s="4">
        <f t="shared" si="8"/>
      </c>
      <c r="K109" s="45">
        <f t="shared" si="9"/>
      </c>
      <c r="L109" s="5">
        <f t="shared" si="6"/>
      </c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</row>
    <row r="110" spans="1:23" ht="15.75">
      <c r="A110" s="235"/>
      <c r="B110" s="172"/>
      <c r="C110" s="173"/>
      <c r="D110" s="174"/>
      <c r="E110" s="175"/>
      <c r="F110" s="233"/>
      <c r="G110" s="329"/>
      <c r="H110" s="53">
        <f t="shared" si="7"/>
        <v>0</v>
      </c>
      <c r="I110" s="8">
        <f t="shared" si="5"/>
      </c>
      <c r="J110" s="4">
        <f t="shared" si="8"/>
      </c>
      <c r="K110" s="45">
        <f t="shared" si="9"/>
      </c>
      <c r="L110" s="5">
        <f t="shared" si="6"/>
      </c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</row>
    <row r="111" spans="1:23" ht="15.75">
      <c r="A111" s="235"/>
      <c r="B111" s="172"/>
      <c r="C111" s="173"/>
      <c r="D111" s="174"/>
      <c r="E111" s="175"/>
      <c r="F111" s="233"/>
      <c r="G111" s="329"/>
      <c r="H111" s="53">
        <f t="shared" si="7"/>
        <v>0</v>
      </c>
      <c r="I111" s="8">
        <f t="shared" si="5"/>
      </c>
      <c r="J111" s="4">
        <f t="shared" si="8"/>
      </c>
      <c r="K111" s="45">
        <f t="shared" si="9"/>
      </c>
      <c r="L111" s="5">
        <f t="shared" si="6"/>
      </c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</row>
    <row r="112" spans="1:23" ht="15.75">
      <c r="A112" s="235"/>
      <c r="B112" s="172"/>
      <c r="C112" s="173"/>
      <c r="D112" s="174"/>
      <c r="E112" s="175"/>
      <c r="F112" s="233"/>
      <c r="G112" s="329"/>
      <c r="H112" s="53">
        <f t="shared" si="7"/>
        <v>0</v>
      </c>
      <c r="I112" s="8">
        <f t="shared" si="5"/>
      </c>
      <c r="J112" s="4">
        <f t="shared" si="8"/>
      </c>
      <c r="K112" s="45">
        <f t="shared" si="9"/>
      </c>
      <c r="L112" s="5">
        <f t="shared" si="6"/>
      </c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</row>
    <row r="113" spans="1:23" ht="15.75">
      <c r="A113" s="235"/>
      <c r="B113" s="172"/>
      <c r="C113" s="173"/>
      <c r="D113" s="174"/>
      <c r="E113" s="175"/>
      <c r="F113" s="233"/>
      <c r="G113" s="329"/>
      <c r="H113" s="53">
        <f t="shared" si="7"/>
        <v>0</v>
      </c>
      <c r="I113" s="8">
        <f t="shared" si="5"/>
      </c>
      <c r="J113" s="4">
        <f t="shared" si="8"/>
      </c>
      <c r="K113" s="45">
        <f t="shared" si="9"/>
      </c>
      <c r="L113" s="5">
        <f t="shared" si="6"/>
      </c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</row>
    <row r="114" spans="1:23" ht="15.75">
      <c r="A114" s="235"/>
      <c r="B114" s="172"/>
      <c r="C114" s="173"/>
      <c r="D114" s="174"/>
      <c r="E114" s="175"/>
      <c r="F114" s="233"/>
      <c r="G114" s="329"/>
      <c r="H114" s="53">
        <f t="shared" si="7"/>
        <v>0</v>
      </c>
      <c r="I114" s="8">
        <f t="shared" si="5"/>
      </c>
      <c r="J114" s="4">
        <f t="shared" si="8"/>
      </c>
      <c r="K114" s="45">
        <f t="shared" si="9"/>
      </c>
      <c r="L114" s="5">
        <f t="shared" si="6"/>
      </c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</row>
    <row r="115" spans="1:23" ht="15.75">
      <c r="A115" s="235"/>
      <c r="B115" s="172"/>
      <c r="C115" s="173"/>
      <c r="D115" s="174"/>
      <c r="E115" s="175"/>
      <c r="F115" s="233"/>
      <c r="G115" s="329"/>
      <c r="H115" s="53">
        <f t="shared" si="7"/>
        <v>0</v>
      </c>
      <c r="I115" s="8">
        <f t="shared" si="5"/>
      </c>
      <c r="J115" s="4">
        <f t="shared" si="8"/>
      </c>
      <c r="K115" s="45">
        <f t="shared" si="9"/>
      </c>
      <c r="L115" s="5">
        <f t="shared" si="6"/>
      </c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</row>
    <row r="116" spans="1:23" ht="15.75">
      <c r="A116" s="235"/>
      <c r="B116" s="172"/>
      <c r="C116" s="173"/>
      <c r="D116" s="174"/>
      <c r="E116" s="175"/>
      <c r="F116" s="233"/>
      <c r="G116" s="329"/>
      <c r="H116" s="53">
        <f t="shared" si="7"/>
        <v>0</v>
      </c>
      <c r="I116" s="8">
        <f t="shared" si="5"/>
      </c>
      <c r="J116" s="4">
        <f t="shared" si="8"/>
      </c>
      <c r="K116" s="45">
        <f t="shared" si="9"/>
      </c>
      <c r="L116" s="5">
        <f t="shared" si="6"/>
      </c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</row>
    <row r="117" spans="1:23" ht="15.75">
      <c r="A117" s="235"/>
      <c r="B117" s="172"/>
      <c r="C117" s="173"/>
      <c r="D117" s="174"/>
      <c r="E117" s="175"/>
      <c r="F117" s="233"/>
      <c r="G117" s="329"/>
      <c r="H117" s="53">
        <f t="shared" si="7"/>
        <v>0</v>
      </c>
      <c r="I117" s="8">
        <f t="shared" si="5"/>
      </c>
      <c r="J117" s="4">
        <f t="shared" si="8"/>
      </c>
      <c r="K117" s="45">
        <f t="shared" si="9"/>
      </c>
      <c r="L117" s="5">
        <f t="shared" si="6"/>
      </c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</row>
    <row r="118" spans="1:23" ht="15.75">
      <c r="A118" s="235"/>
      <c r="B118" s="172"/>
      <c r="C118" s="173"/>
      <c r="D118" s="174"/>
      <c r="E118" s="175"/>
      <c r="F118" s="233"/>
      <c r="G118" s="329"/>
      <c r="H118" s="53">
        <f t="shared" si="7"/>
        <v>0</v>
      </c>
      <c r="I118" s="8">
        <f t="shared" si="5"/>
      </c>
      <c r="J118" s="4">
        <f t="shared" si="8"/>
      </c>
      <c r="K118" s="45">
        <f t="shared" si="9"/>
      </c>
      <c r="L118" s="5">
        <f t="shared" si="6"/>
      </c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</row>
    <row r="119" spans="1:23" ht="15.75">
      <c r="A119" s="235"/>
      <c r="B119" s="172"/>
      <c r="C119" s="173"/>
      <c r="D119" s="174"/>
      <c r="E119" s="175"/>
      <c r="F119" s="233"/>
      <c r="G119" s="329"/>
      <c r="H119" s="53">
        <f t="shared" si="7"/>
        <v>0</v>
      </c>
      <c r="I119" s="8">
        <f t="shared" si="5"/>
      </c>
      <c r="J119" s="4">
        <f t="shared" si="8"/>
      </c>
      <c r="K119" s="45">
        <f t="shared" si="9"/>
      </c>
      <c r="L119" s="5">
        <f t="shared" si="6"/>
      </c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</row>
    <row r="120" spans="1:23" ht="15.75">
      <c r="A120" s="235"/>
      <c r="B120" s="172"/>
      <c r="C120" s="173"/>
      <c r="D120" s="174"/>
      <c r="E120" s="175"/>
      <c r="F120" s="233"/>
      <c r="G120" s="329"/>
      <c r="H120" s="53">
        <f t="shared" si="7"/>
        <v>0</v>
      </c>
      <c r="I120" s="8">
        <f t="shared" si="5"/>
      </c>
      <c r="J120" s="4">
        <f t="shared" si="8"/>
      </c>
      <c r="K120" s="45">
        <f t="shared" si="9"/>
      </c>
      <c r="L120" s="5">
        <f t="shared" si="6"/>
      </c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</row>
    <row r="121" spans="1:23" ht="15.75">
      <c r="A121" s="235"/>
      <c r="B121" s="172"/>
      <c r="C121" s="173"/>
      <c r="D121" s="174"/>
      <c r="E121" s="175"/>
      <c r="F121" s="233"/>
      <c r="G121" s="329"/>
      <c r="H121" s="53">
        <f t="shared" si="7"/>
        <v>0</v>
      </c>
      <c r="I121" s="8">
        <f t="shared" si="5"/>
      </c>
      <c r="J121" s="4">
        <f t="shared" si="8"/>
      </c>
      <c r="K121" s="45">
        <f t="shared" si="9"/>
      </c>
      <c r="L121" s="5">
        <f t="shared" si="6"/>
      </c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</row>
    <row r="122" spans="1:23" ht="15.75">
      <c r="A122" s="235"/>
      <c r="B122" s="172"/>
      <c r="C122" s="173"/>
      <c r="D122" s="174"/>
      <c r="E122" s="175"/>
      <c r="F122" s="233"/>
      <c r="G122" s="329"/>
      <c r="H122" s="53">
        <f t="shared" si="7"/>
        <v>0</v>
      </c>
      <c r="I122" s="8">
        <f t="shared" si="5"/>
      </c>
      <c r="J122" s="4">
        <f t="shared" si="8"/>
      </c>
      <c r="K122" s="45">
        <f t="shared" si="9"/>
      </c>
      <c r="L122" s="5">
        <f t="shared" si="6"/>
      </c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</row>
    <row r="123" spans="1:23" ht="15.75">
      <c r="A123" s="235"/>
      <c r="B123" s="172"/>
      <c r="C123" s="173"/>
      <c r="D123" s="174"/>
      <c r="E123" s="175"/>
      <c r="F123" s="233"/>
      <c r="G123" s="329"/>
      <c r="H123" s="53">
        <f t="shared" si="7"/>
        <v>0</v>
      </c>
      <c r="I123" s="8">
        <f t="shared" si="5"/>
      </c>
      <c r="J123" s="4">
        <f t="shared" si="8"/>
      </c>
      <c r="K123" s="45">
        <f t="shared" si="9"/>
      </c>
      <c r="L123" s="5">
        <f t="shared" si="6"/>
      </c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</row>
    <row r="124" spans="1:23" ht="15.75">
      <c r="A124" s="235"/>
      <c r="B124" s="172"/>
      <c r="C124" s="173"/>
      <c r="D124" s="174"/>
      <c r="E124" s="175"/>
      <c r="F124" s="233"/>
      <c r="G124" s="329"/>
      <c r="H124" s="53">
        <f t="shared" si="7"/>
        <v>0</v>
      </c>
      <c r="I124" s="8">
        <f t="shared" si="5"/>
      </c>
      <c r="J124" s="4">
        <f t="shared" si="8"/>
      </c>
      <c r="K124" s="45">
        <f t="shared" si="9"/>
      </c>
      <c r="L124" s="5">
        <f t="shared" si="6"/>
      </c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</row>
    <row r="125" spans="1:23" ht="15.75">
      <c r="A125" s="235"/>
      <c r="B125" s="172"/>
      <c r="C125" s="173"/>
      <c r="D125" s="174"/>
      <c r="E125" s="175"/>
      <c r="F125" s="233"/>
      <c r="G125" s="329"/>
      <c r="H125" s="53">
        <f t="shared" si="7"/>
        <v>0</v>
      </c>
      <c r="I125" s="8">
        <f t="shared" si="5"/>
      </c>
      <c r="J125" s="4">
        <f t="shared" si="8"/>
      </c>
      <c r="K125" s="45">
        <f t="shared" si="9"/>
      </c>
      <c r="L125" s="5">
        <f t="shared" si="6"/>
      </c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</row>
    <row r="126" spans="1:23" ht="15.75">
      <c r="A126" s="235"/>
      <c r="B126" s="172"/>
      <c r="C126" s="173"/>
      <c r="D126" s="174"/>
      <c r="E126" s="175"/>
      <c r="F126" s="233"/>
      <c r="G126" s="329"/>
      <c r="H126" s="53">
        <f t="shared" si="7"/>
        <v>0</v>
      </c>
      <c r="I126" s="8">
        <f t="shared" si="5"/>
      </c>
      <c r="J126" s="4">
        <f t="shared" si="8"/>
      </c>
      <c r="K126" s="45">
        <f t="shared" si="9"/>
      </c>
      <c r="L126" s="5">
        <f t="shared" si="6"/>
      </c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</row>
    <row r="127" spans="1:23" ht="15.75">
      <c r="A127" s="235"/>
      <c r="B127" s="172"/>
      <c r="C127" s="173"/>
      <c r="D127" s="174"/>
      <c r="E127" s="175"/>
      <c r="F127" s="233"/>
      <c r="G127" s="329"/>
      <c r="H127" s="53">
        <f t="shared" si="7"/>
        <v>0</v>
      </c>
      <c r="I127" s="8">
        <f t="shared" si="5"/>
      </c>
      <c r="J127" s="4">
        <f t="shared" si="8"/>
      </c>
      <c r="K127" s="45">
        <f t="shared" si="9"/>
      </c>
      <c r="L127" s="5">
        <f t="shared" si="6"/>
      </c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</row>
    <row r="128" spans="1:23" ht="15.75">
      <c r="A128" s="235"/>
      <c r="B128" s="172"/>
      <c r="C128" s="173"/>
      <c r="D128" s="174"/>
      <c r="E128" s="175"/>
      <c r="F128" s="233"/>
      <c r="G128" s="329"/>
      <c r="H128" s="53">
        <f t="shared" si="7"/>
        <v>0</v>
      </c>
      <c r="I128" s="8">
        <f t="shared" si="5"/>
      </c>
      <c r="J128" s="4">
        <f t="shared" si="8"/>
      </c>
      <c r="K128" s="45">
        <f t="shared" si="9"/>
      </c>
      <c r="L128" s="5">
        <f t="shared" si="6"/>
      </c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</row>
    <row r="129" spans="1:23" ht="15.75">
      <c r="A129" s="235"/>
      <c r="B129" s="172"/>
      <c r="C129" s="173"/>
      <c r="D129" s="174"/>
      <c r="E129" s="175"/>
      <c r="F129" s="233"/>
      <c r="G129" s="329"/>
      <c r="H129" s="53">
        <f t="shared" si="7"/>
        <v>0</v>
      </c>
      <c r="I129" s="8">
        <f t="shared" si="5"/>
      </c>
      <c r="J129" s="4">
        <f t="shared" si="8"/>
      </c>
      <c r="K129" s="45">
        <f t="shared" si="9"/>
      </c>
      <c r="L129" s="5">
        <f t="shared" si="6"/>
      </c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</row>
    <row r="130" spans="1:23" ht="15.75">
      <c r="A130" s="235"/>
      <c r="B130" s="172"/>
      <c r="C130" s="173"/>
      <c r="D130" s="174"/>
      <c r="E130" s="175"/>
      <c r="F130" s="233"/>
      <c r="G130" s="329"/>
      <c r="H130" s="53">
        <f t="shared" si="7"/>
        <v>0</v>
      </c>
      <c r="I130" s="8">
        <f t="shared" si="5"/>
      </c>
      <c r="J130" s="4">
        <f t="shared" si="8"/>
      </c>
      <c r="K130" s="45">
        <f t="shared" si="9"/>
      </c>
      <c r="L130" s="5">
        <f t="shared" si="6"/>
      </c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</row>
    <row r="131" spans="1:23" ht="15.75">
      <c r="A131" s="235"/>
      <c r="B131" s="172"/>
      <c r="C131" s="173"/>
      <c r="D131" s="174"/>
      <c r="E131" s="175"/>
      <c r="F131" s="233"/>
      <c r="G131" s="329"/>
      <c r="H131" s="53">
        <f t="shared" si="7"/>
        <v>0</v>
      </c>
      <c r="I131" s="8">
        <f t="shared" si="5"/>
      </c>
      <c r="J131" s="4">
        <f t="shared" si="8"/>
      </c>
      <c r="K131" s="45">
        <f t="shared" si="9"/>
      </c>
      <c r="L131" s="5">
        <f t="shared" si="6"/>
      </c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</row>
    <row r="132" spans="1:23" ht="15.75">
      <c r="A132" s="235"/>
      <c r="B132" s="172"/>
      <c r="C132" s="173"/>
      <c r="D132" s="174"/>
      <c r="E132" s="175"/>
      <c r="F132" s="233"/>
      <c r="G132" s="329"/>
      <c r="H132" s="53">
        <f t="shared" si="7"/>
        <v>0</v>
      </c>
      <c r="I132" s="8">
        <f t="shared" si="5"/>
      </c>
      <c r="J132" s="4">
        <f t="shared" si="8"/>
      </c>
      <c r="K132" s="45">
        <f t="shared" si="9"/>
      </c>
      <c r="L132" s="5">
        <f t="shared" si="6"/>
      </c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</row>
    <row r="133" spans="1:23" ht="15.75">
      <c r="A133" s="235"/>
      <c r="B133" s="172"/>
      <c r="C133" s="173"/>
      <c r="D133" s="174"/>
      <c r="E133" s="175"/>
      <c r="F133" s="233"/>
      <c r="G133" s="329"/>
      <c r="H133" s="53">
        <f t="shared" si="7"/>
        <v>0</v>
      </c>
      <c r="I133" s="8">
        <f t="shared" si="5"/>
      </c>
      <c r="J133" s="4">
        <f t="shared" si="8"/>
      </c>
      <c r="K133" s="45">
        <f t="shared" si="9"/>
      </c>
      <c r="L133" s="5">
        <f t="shared" si="6"/>
      </c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</row>
    <row r="134" spans="1:23" ht="15.75">
      <c r="A134" s="235"/>
      <c r="B134" s="172"/>
      <c r="C134" s="173"/>
      <c r="D134" s="174"/>
      <c r="E134" s="175"/>
      <c r="F134" s="233"/>
      <c r="G134" s="329"/>
      <c r="H134" s="53">
        <f t="shared" si="7"/>
        <v>0</v>
      </c>
      <c r="I134" s="8">
        <f t="shared" si="5"/>
      </c>
      <c r="J134" s="4">
        <f t="shared" si="8"/>
      </c>
      <c r="K134" s="45">
        <f t="shared" si="9"/>
      </c>
      <c r="L134" s="5">
        <f t="shared" si="6"/>
      </c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</row>
    <row r="135" spans="1:23" ht="15.75">
      <c r="A135" s="235"/>
      <c r="B135" s="172"/>
      <c r="C135" s="173"/>
      <c r="D135" s="174"/>
      <c r="E135" s="175"/>
      <c r="F135" s="233"/>
      <c r="G135" s="329"/>
      <c r="H135" s="53">
        <f t="shared" si="7"/>
        <v>0</v>
      </c>
      <c r="I135" s="8">
        <f t="shared" si="5"/>
      </c>
      <c r="J135" s="4">
        <f t="shared" si="8"/>
      </c>
      <c r="K135" s="45">
        <f t="shared" si="9"/>
      </c>
      <c r="L135" s="5">
        <f t="shared" si="6"/>
      </c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</row>
    <row r="136" spans="1:23" ht="15.75">
      <c r="A136" s="235"/>
      <c r="B136" s="172"/>
      <c r="C136" s="173"/>
      <c r="D136" s="174"/>
      <c r="E136" s="175"/>
      <c r="F136" s="233"/>
      <c r="G136" s="329"/>
      <c r="H136" s="53">
        <f t="shared" si="7"/>
        <v>0</v>
      </c>
      <c r="I136" s="8">
        <f t="shared" si="5"/>
      </c>
      <c r="J136" s="4">
        <f t="shared" si="8"/>
      </c>
      <c r="K136" s="45">
        <f t="shared" si="9"/>
      </c>
      <c r="L136" s="5">
        <f t="shared" si="6"/>
      </c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</row>
    <row r="137" spans="1:23" ht="15.75">
      <c r="A137" s="235"/>
      <c r="B137" s="172"/>
      <c r="C137" s="173"/>
      <c r="D137" s="174"/>
      <c r="E137" s="175"/>
      <c r="F137" s="233"/>
      <c r="G137" s="329"/>
      <c r="H137" s="53">
        <f t="shared" si="7"/>
        <v>0</v>
      </c>
      <c r="I137" s="8">
        <f aca="true" t="shared" si="10" ref="I137:I200">IF(C137="","",ROUND(VLOOKUP(C137,LookupArea,5,FALSE),4))</f>
      </c>
      <c r="J137" s="4">
        <f t="shared" si="8"/>
      </c>
      <c r="K137" s="45">
        <f t="shared" si="9"/>
      </c>
      <c r="L137" s="5">
        <f aca="true" t="shared" si="11" ref="L137:L200">IF(C137="","",VLOOKUP(C137,LookupArea,2,FALSE))</f>
      </c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</row>
    <row r="138" spans="1:23" ht="15.75">
      <c r="A138" s="235"/>
      <c r="B138" s="172"/>
      <c r="C138" s="173"/>
      <c r="D138" s="174"/>
      <c r="E138" s="175"/>
      <c r="F138" s="233"/>
      <c r="G138" s="329"/>
      <c r="H138" s="53">
        <f t="shared" si="7"/>
        <v>0</v>
      </c>
      <c r="I138" s="8">
        <f t="shared" si="10"/>
      </c>
      <c r="J138" s="4">
        <f t="shared" si="8"/>
      </c>
      <c r="K138" s="45">
        <f t="shared" si="9"/>
      </c>
      <c r="L138" s="5">
        <f t="shared" si="11"/>
      </c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</row>
    <row r="139" spans="1:23" ht="15.75">
      <c r="A139" s="235"/>
      <c r="B139" s="172"/>
      <c r="C139" s="173"/>
      <c r="D139" s="174"/>
      <c r="E139" s="175"/>
      <c r="F139" s="233"/>
      <c r="G139" s="329"/>
      <c r="H139" s="53">
        <f t="shared" si="7"/>
        <v>0</v>
      </c>
      <c r="I139" s="8">
        <f t="shared" si="10"/>
      </c>
      <c r="J139" s="4">
        <f t="shared" si="8"/>
      </c>
      <c r="K139" s="45">
        <f t="shared" si="9"/>
      </c>
      <c r="L139" s="5">
        <f t="shared" si="11"/>
      </c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</row>
    <row r="140" spans="1:23" ht="15.75">
      <c r="A140" s="235"/>
      <c r="B140" s="172"/>
      <c r="C140" s="173"/>
      <c r="D140" s="174"/>
      <c r="E140" s="175"/>
      <c r="F140" s="233"/>
      <c r="G140" s="329"/>
      <c r="H140" s="53">
        <f t="shared" si="7"/>
        <v>0</v>
      </c>
      <c r="I140" s="8">
        <f t="shared" si="10"/>
      </c>
      <c r="J140" s="4">
        <f t="shared" si="8"/>
      </c>
      <c r="K140" s="45">
        <f t="shared" si="9"/>
      </c>
      <c r="L140" s="5">
        <f t="shared" si="11"/>
      </c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</row>
    <row r="141" spans="1:23" ht="15.75">
      <c r="A141" s="235"/>
      <c r="B141" s="172"/>
      <c r="C141" s="173"/>
      <c r="D141" s="174"/>
      <c r="E141" s="175"/>
      <c r="F141" s="233"/>
      <c r="G141" s="329"/>
      <c r="H141" s="53">
        <f aca="true" t="shared" si="12" ref="H141:H204">ROUND(F141*G141,4)</f>
        <v>0</v>
      </c>
      <c r="I141" s="8">
        <f t="shared" si="10"/>
      </c>
      <c r="J141" s="4">
        <f aca="true" t="shared" si="13" ref="J141:J204">IF(C141="","",ROUND(I141*E141,2))</f>
      </c>
      <c r="K141" s="45">
        <f aca="true" t="shared" si="14" ref="K141:K204">IF(C141="","",ROUND(+J141*52,2))</f>
      </c>
      <c r="L141" s="5">
        <f t="shared" si="11"/>
      </c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</row>
    <row r="142" spans="1:23" ht="15.75">
      <c r="A142" s="235"/>
      <c r="B142" s="172"/>
      <c r="C142" s="173"/>
      <c r="D142" s="174"/>
      <c r="E142" s="175"/>
      <c r="F142" s="233"/>
      <c r="G142" s="329"/>
      <c r="H142" s="53">
        <f t="shared" si="12"/>
        <v>0</v>
      </c>
      <c r="I142" s="8">
        <f t="shared" si="10"/>
      </c>
      <c r="J142" s="4">
        <f t="shared" si="13"/>
      </c>
      <c r="K142" s="45">
        <f t="shared" si="14"/>
      </c>
      <c r="L142" s="5">
        <f t="shared" si="11"/>
      </c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</row>
    <row r="143" spans="1:23" ht="15.75">
      <c r="A143" s="235"/>
      <c r="B143" s="172"/>
      <c r="C143" s="173"/>
      <c r="D143" s="174"/>
      <c r="E143" s="175"/>
      <c r="F143" s="233"/>
      <c r="G143" s="329"/>
      <c r="H143" s="53">
        <f t="shared" si="12"/>
        <v>0</v>
      </c>
      <c r="I143" s="8">
        <f t="shared" si="10"/>
      </c>
      <c r="J143" s="4">
        <f t="shared" si="13"/>
      </c>
      <c r="K143" s="45">
        <f t="shared" si="14"/>
      </c>
      <c r="L143" s="5">
        <f t="shared" si="11"/>
      </c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</row>
    <row r="144" spans="1:23" ht="15.75">
      <c r="A144" s="235"/>
      <c r="B144" s="172"/>
      <c r="C144" s="173"/>
      <c r="D144" s="174"/>
      <c r="E144" s="175"/>
      <c r="F144" s="233"/>
      <c r="G144" s="329"/>
      <c r="H144" s="53">
        <f t="shared" si="12"/>
        <v>0</v>
      </c>
      <c r="I144" s="8">
        <f t="shared" si="10"/>
      </c>
      <c r="J144" s="4">
        <f t="shared" si="13"/>
      </c>
      <c r="K144" s="45">
        <f t="shared" si="14"/>
      </c>
      <c r="L144" s="5">
        <f t="shared" si="11"/>
      </c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</row>
    <row r="145" spans="1:23" ht="15.75">
      <c r="A145" s="235"/>
      <c r="B145" s="172"/>
      <c r="C145" s="173"/>
      <c r="D145" s="174"/>
      <c r="E145" s="175"/>
      <c r="F145" s="233"/>
      <c r="G145" s="329"/>
      <c r="H145" s="53">
        <f t="shared" si="12"/>
        <v>0</v>
      </c>
      <c r="I145" s="8">
        <f t="shared" si="10"/>
      </c>
      <c r="J145" s="4">
        <f t="shared" si="13"/>
      </c>
      <c r="K145" s="45">
        <f t="shared" si="14"/>
      </c>
      <c r="L145" s="5">
        <f t="shared" si="11"/>
      </c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</row>
    <row r="146" spans="1:23" ht="15.75">
      <c r="A146" s="235"/>
      <c r="B146" s="172"/>
      <c r="C146" s="173"/>
      <c r="D146" s="174"/>
      <c r="E146" s="175"/>
      <c r="F146" s="233"/>
      <c r="G146" s="329"/>
      <c r="H146" s="53">
        <f t="shared" si="12"/>
        <v>0</v>
      </c>
      <c r="I146" s="8">
        <f t="shared" si="10"/>
      </c>
      <c r="J146" s="4">
        <f t="shared" si="13"/>
      </c>
      <c r="K146" s="45">
        <f t="shared" si="14"/>
      </c>
      <c r="L146" s="5">
        <f t="shared" si="11"/>
      </c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</row>
    <row r="147" spans="1:23" ht="15.75">
      <c r="A147" s="235"/>
      <c r="B147" s="172"/>
      <c r="C147" s="173"/>
      <c r="D147" s="174"/>
      <c r="E147" s="175"/>
      <c r="F147" s="233"/>
      <c r="G147" s="329"/>
      <c r="H147" s="53">
        <f t="shared" si="12"/>
        <v>0</v>
      </c>
      <c r="I147" s="8">
        <f t="shared" si="10"/>
      </c>
      <c r="J147" s="4">
        <f t="shared" si="13"/>
      </c>
      <c r="K147" s="45">
        <f t="shared" si="14"/>
      </c>
      <c r="L147" s="5">
        <f t="shared" si="11"/>
      </c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</row>
    <row r="148" spans="1:23" ht="15.75">
      <c r="A148" s="235"/>
      <c r="B148" s="172"/>
      <c r="C148" s="173"/>
      <c r="D148" s="174"/>
      <c r="E148" s="175"/>
      <c r="F148" s="233"/>
      <c r="G148" s="329"/>
      <c r="H148" s="53">
        <f t="shared" si="12"/>
        <v>0</v>
      </c>
      <c r="I148" s="8">
        <f t="shared" si="10"/>
      </c>
      <c r="J148" s="4">
        <f t="shared" si="13"/>
      </c>
      <c r="K148" s="45">
        <f t="shared" si="14"/>
      </c>
      <c r="L148" s="5">
        <f t="shared" si="11"/>
      </c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</row>
    <row r="149" spans="1:23" ht="15.75">
      <c r="A149" s="235"/>
      <c r="B149" s="172"/>
      <c r="C149" s="173"/>
      <c r="D149" s="174"/>
      <c r="E149" s="175"/>
      <c r="F149" s="233"/>
      <c r="G149" s="329"/>
      <c r="H149" s="53">
        <f t="shared" si="12"/>
        <v>0</v>
      </c>
      <c r="I149" s="8">
        <f t="shared" si="10"/>
      </c>
      <c r="J149" s="4">
        <f t="shared" si="13"/>
      </c>
      <c r="K149" s="45">
        <f t="shared" si="14"/>
      </c>
      <c r="L149" s="5">
        <f t="shared" si="11"/>
      </c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</row>
    <row r="150" spans="1:23" ht="15.75">
      <c r="A150" s="235"/>
      <c r="B150" s="172"/>
      <c r="C150" s="173"/>
      <c r="D150" s="174"/>
      <c r="E150" s="175"/>
      <c r="F150" s="233"/>
      <c r="G150" s="329"/>
      <c r="H150" s="53">
        <f t="shared" si="12"/>
        <v>0</v>
      </c>
      <c r="I150" s="8">
        <f t="shared" si="10"/>
      </c>
      <c r="J150" s="4">
        <f t="shared" si="13"/>
      </c>
      <c r="K150" s="45">
        <f t="shared" si="14"/>
      </c>
      <c r="L150" s="5">
        <f t="shared" si="11"/>
      </c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</row>
    <row r="151" spans="1:23" ht="15.75">
      <c r="A151" s="235"/>
      <c r="B151" s="172"/>
      <c r="C151" s="173"/>
      <c r="D151" s="174"/>
      <c r="E151" s="175"/>
      <c r="F151" s="233"/>
      <c r="G151" s="329"/>
      <c r="H151" s="53">
        <f t="shared" si="12"/>
        <v>0</v>
      </c>
      <c r="I151" s="8">
        <f t="shared" si="10"/>
      </c>
      <c r="J151" s="4">
        <f t="shared" si="13"/>
      </c>
      <c r="K151" s="45">
        <f t="shared" si="14"/>
      </c>
      <c r="L151" s="5">
        <f t="shared" si="11"/>
      </c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</row>
    <row r="152" spans="1:23" ht="15.75">
      <c r="A152" s="235"/>
      <c r="B152" s="172"/>
      <c r="C152" s="173"/>
      <c r="D152" s="174"/>
      <c r="E152" s="175"/>
      <c r="F152" s="233"/>
      <c r="G152" s="329"/>
      <c r="H152" s="53">
        <f t="shared" si="12"/>
        <v>0</v>
      </c>
      <c r="I152" s="8">
        <f t="shared" si="10"/>
      </c>
      <c r="J152" s="4">
        <f t="shared" si="13"/>
      </c>
      <c r="K152" s="45">
        <f t="shared" si="14"/>
      </c>
      <c r="L152" s="5">
        <f t="shared" si="11"/>
      </c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</row>
    <row r="153" spans="1:23" ht="15.75">
      <c r="A153" s="235"/>
      <c r="B153" s="172"/>
      <c r="C153" s="173"/>
      <c r="D153" s="174"/>
      <c r="E153" s="175"/>
      <c r="F153" s="233"/>
      <c r="G153" s="329"/>
      <c r="H153" s="53">
        <f t="shared" si="12"/>
        <v>0</v>
      </c>
      <c r="I153" s="8">
        <f t="shared" si="10"/>
      </c>
      <c r="J153" s="4">
        <f t="shared" si="13"/>
      </c>
      <c r="K153" s="45">
        <f t="shared" si="14"/>
      </c>
      <c r="L153" s="5">
        <f t="shared" si="11"/>
      </c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</row>
    <row r="154" spans="1:23" ht="15.75">
      <c r="A154" s="235"/>
      <c r="B154" s="172"/>
      <c r="C154" s="173"/>
      <c r="D154" s="174"/>
      <c r="E154" s="175"/>
      <c r="F154" s="233"/>
      <c r="G154" s="329"/>
      <c r="H154" s="53">
        <f t="shared" si="12"/>
        <v>0</v>
      </c>
      <c r="I154" s="8">
        <f t="shared" si="10"/>
      </c>
      <c r="J154" s="4">
        <f t="shared" si="13"/>
      </c>
      <c r="K154" s="45">
        <f t="shared" si="14"/>
      </c>
      <c r="L154" s="5">
        <f t="shared" si="11"/>
      </c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</row>
    <row r="155" spans="1:23" ht="15.75">
      <c r="A155" s="235"/>
      <c r="B155" s="172"/>
      <c r="C155" s="173"/>
      <c r="D155" s="174"/>
      <c r="E155" s="175"/>
      <c r="F155" s="233"/>
      <c r="G155" s="329"/>
      <c r="H155" s="53">
        <f t="shared" si="12"/>
        <v>0</v>
      </c>
      <c r="I155" s="8">
        <f t="shared" si="10"/>
      </c>
      <c r="J155" s="4">
        <f t="shared" si="13"/>
      </c>
      <c r="K155" s="45">
        <f t="shared" si="14"/>
      </c>
      <c r="L155" s="5">
        <f t="shared" si="11"/>
      </c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</row>
    <row r="156" spans="1:23" ht="15.75">
      <c r="A156" s="235"/>
      <c r="B156" s="172"/>
      <c r="C156" s="173"/>
      <c r="D156" s="174"/>
      <c r="E156" s="175"/>
      <c r="F156" s="233"/>
      <c r="G156" s="329"/>
      <c r="H156" s="53">
        <f t="shared" si="12"/>
        <v>0</v>
      </c>
      <c r="I156" s="8">
        <f t="shared" si="10"/>
      </c>
      <c r="J156" s="4">
        <f t="shared" si="13"/>
      </c>
      <c r="K156" s="45">
        <f t="shared" si="14"/>
      </c>
      <c r="L156" s="5">
        <f t="shared" si="11"/>
      </c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</row>
    <row r="157" spans="1:23" ht="15.75">
      <c r="A157" s="235"/>
      <c r="B157" s="172"/>
      <c r="C157" s="173"/>
      <c r="D157" s="174"/>
      <c r="E157" s="175"/>
      <c r="F157" s="233"/>
      <c r="G157" s="329"/>
      <c r="H157" s="53">
        <f t="shared" si="12"/>
        <v>0</v>
      </c>
      <c r="I157" s="8">
        <f t="shared" si="10"/>
      </c>
      <c r="J157" s="4">
        <f t="shared" si="13"/>
      </c>
      <c r="K157" s="45">
        <f t="shared" si="14"/>
      </c>
      <c r="L157" s="5">
        <f t="shared" si="11"/>
      </c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</row>
    <row r="158" spans="1:23" ht="15.75">
      <c r="A158" s="235"/>
      <c r="B158" s="172"/>
      <c r="C158" s="173"/>
      <c r="D158" s="174"/>
      <c r="E158" s="175"/>
      <c r="F158" s="233"/>
      <c r="G158" s="329"/>
      <c r="H158" s="53">
        <f t="shared" si="12"/>
        <v>0</v>
      </c>
      <c r="I158" s="8">
        <f t="shared" si="10"/>
      </c>
      <c r="J158" s="4">
        <f t="shared" si="13"/>
      </c>
      <c r="K158" s="45">
        <f t="shared" si="14"/>
      </c>
      <c r="L158" s="5">
        <f t="shared" si="11"/>
      </c>
      <c r="M158" s="331"/>
      <c r="N158" s="331"/>
      <c r="O158" s="331"/>
      <c r="P158" s="331"/>
      <c r="Q158" s="331"/>
      <c r="R158" s="331"/>
      <c r="S158" s="331"/>
      <c r="T158" s="331"/>
      <c r="U158" s="331"/>
      <c r="V158" s="331"/>
      <c r="W158" s="331"/>
    </row>
    <row r="159" spans="1:23" ht="15.75">
      <c r="A159" s="235"/>
      <c r="B159" s="172"/>
      <c r="C159" s="173"/>
      <c r="D159" s="174"/>
      <c r="E159" s="175"/>
      <c r="F159" s="233"/>
      <c r="G159" s="329"/>
      <c r="H159" s="53">
        <f t="shared" si="12"/>
        <v>0</v>
      </c>
      <c r="I159" s="8">
        <f t="shared" si="10"/>
      </c>
      <c r="J159" s="4">
        <f t="shared" si="13"/>
      </c>
      <c r="K159" s="45">
        <f t="shared" si="14"/>
      </c>
      <c r="L159" s="5">
        <f t="shared" si="11"/>
      </c>
      <c r="M159" s="331"/>
      <c r="N159" s="331"/>
      <c r="O159" s="331"/>
      <c r="P159" s="331"/>
      <c r="Q159" s="331"/>
      <c r="R159" s="331"/>
      <c r="S159" s="331"/>
      <c r="T159" s="331"/>
      <c r="U159" s="331"/>
      <c r="V159" s="331"/>
      <c r="W159" s="331"/>
    </row>
    <row r="160" spans="1:23" ht="15.75">
      <c r="A160" s="235"/>
      <c r="B160" s="172"/>
      <c r="C160" s="173"/>
      <c r="D160" s="174"/>
      <c r="E160" s="175"/>
      <c r="F160" s="233"/>
      <c r="G160" s="329"/>
      <c r="H160" s="53">
        <f t="shared" si="12"/>
        <v>0</v>
      </c>
      <c r="I160" s="8">
        <f t="shared" si="10"/>
      </c>
      <c r="J160" s="4">
        <f t="shared" si="13"/>
      </c>
      <c r="K160" s="45">
        <f t="shared" si="14"/>
      </c>
      <c r="L160" s="5">
        <f t="shared" si="11"/>
      </c>
      <c r="M160" s="331"/>
      <c r="N160" s="331"/>
      <c r="O160" s="331"/>
      <c r="P160" s="331"/>
      <c r="Q160" s="331"/>
      <c r="R160" s="331"/>
      <c r="S160" s="331"/>
      <c r="T160" s="331"/>
      <c r="U160" s="331"/>
      <c r="V160" s="331"/>
      <c r="W160" s="331"/>
    </row>
    <row r="161" spans="1:23" ht="15.75">
      <c r="A161" s="235"/>
      <c r="B161" s="172"/>
      <c r="C161" s="173"/>
      <c r="D161" s="174"/>
      <c r="E161" s="175"/>
      <c r="F161" s="233"/>
      <c r="G161" s="329"/>
      <c r="H161" s="53">
        <f t="shared" si="12"/>
        <v>0</v>
      </c>
      <c r="I161" s="8">
        <f t="shared" si="10"/>
      </c>
      <c r="J161" s="4">
        <f t="shared" si="13"/>
      </c>
      <c r="K161" s="45">
        <f t="shared" si="14"/>
      </c>
      <c r="L161" s="5">
        <f t="shared" si="11"/>
      </c>
      <c r="M161" s="331"/>
      <c r="N161" s="331"/>
      <c r="O161" s="331"/>
      <c r="P161" s="331"/>
      <c r="Q161" s="331"/>
      <c r="R161" s="331"/>
      <c r="S161" s="331"/>
      <c r="T161" s="331"/>
      <c r="U161" s="331"/>
      <c r="V161" s="331"/>
      <c r="W161" s="331"/>
    </row>
    <row r="162" spans="1:23" ht="15.75">
      <c r="A162" s="235"/>
      <c r="B162" s="172"/>
      <c r="C162" s="173"/>
      <c r="D162" s="174"/>
      <c r="E162" s="175"/>
      <c r="F162" s="233"/>
      <c r="G162" s="329"/>
      <c r="H162" s="53">
        <f t="shared" si="12"/>
        <v>0</v>
      </c>
      <c r="I162" s="8">
        <f t="shared" si="10"/>
      </c>
      <c r="J162" s="4">
        <f t="shared" si="13"/>
      </c>
      <c r="K162" s="45">
        <f t="shared" si="14"/>
      </c>
      <c r="L162" s="5">
        <f t="shared" si="11"/>
      </c>
      <c r="M162" s="331"/>
      <c r="N162" s="331"/>
      <c r="O162" s="331"/>
      <c r="P162" s="331"/>
      <c r="Q162" s="331"/>
      <c r="R162" s="331"/>
      <c r="S162" s="331"/>
      <c r="T162" s="331"/>
      <c r="U162" s="331"/>
      <c r="V162" s="331"/>
      <c r="W162" s="331"/>
    </row>
    <row r="163" spans="1:23" ht="15.75">
      <c r="A163" s="235"/>
      <c r="B163" s="172"/>
      <c r="C163" s="173"/>
      <c r="D163" s="174"/>
      <c r="E163" s="175"/>
      <c r="F163" s="233"/>
      <c r="G163" s="329"/>
      <c r="H163" s="53">
        <f t="shared" si="12"/>
        <v>0</v>
      </c>
      <c r="I163" s="8">
        <f t="shared" si="10"/>
      </c>
      <c r="J163" s="4">
        <f t="shared" si="13"/>
      </c>
      <c r="K163" s="45">
        <f t="shared" si="14"/>
      </c>
      <c r="L163" s="5">
        <f t="shared" si="11"/>
      </c>
      <c r="M163" s="331"/>
      <c r="N163" s="331"/>
      <c r="O163" s="331"/>
      <c r="P163" s="331"/>
      <c r="Q163" s="331"/>
      <c r="R163" s="331"/>
      <c r="S163" s="331"/>
      <c r="T163" s="331"/>
      <c r="U163" s="331"/>
      <c r="V163" s="331"/>
      <c r="W163" s="331"/>
    </row>
    <row r="164" spans="1:23" ht="15.75">
      <c r="A164" s="235"/>
      <c r="B164" s="172"/>
      <c r="C164" s="173"/>
      <c r="D164" s="174"/>
      <c r="E164" s="175"/>
      <c r="F164" s="233"/>
      <c r="G164" s="329"/>
      <c r="H164" s="53">
        <f t="shared" si="12"/>
        <v>0</v>
      </c>
      <c r="I164" s="8">
        <f t="shared" si="10"/>
      </c>
      <c r="J164" s="4">
        <f t="shared" si="13"/>
      </c>
      <c r="K164" s="45">
        <f t="shared" si="14"/>
      </c>
      <c r="L164" s="5">
        <f t="shared" si="11"/>
      </c>
      <c r="M164" s="331"/>
      <c r="N164" s="331"/>
      <c r="O164" s="331"/>
      <c r="P164" s="331"/>
      <c r="Q164" s="331"/>
      <c r="R164" s="331"/>
      <c r="S164" s="331"/>
      <c r="T164" s="331"/>
      <c r="U164" s="331"/>
      <c r="V164" s="331"/>
      <c r="W164" s="331"/>
    </row>
    <row r="165" spans="1:23" ht="15.75">
      <c r="A165" s="235"/>
      <c r="B165" s="172"/>
      <c r="C165" s="173"/>
      <c r="D165" s="174"/>
      <c r="E165" s="175"/>
      <c r="F165" s="233"/>
      <c r="G165" s="329"/>
      <c r="H165" s="53">
        <f t="shared" si="12"/>
        <v>0</v>
      </c>
      <c r="I165" s="8">
        <f t="shared" si="10"/>
      </c>
      <c r="J165" s="4">
        <f t="shared" si="13"/>
      </c>
      <c r="K165" s="45">
        <f t="shared" si="14"/>
      </c>
      <c r="L165" s="5">
        <f t="shared" si="11"/>
      </c>
      <c r="M165" s="331"/>
      <c r="N165" s="331"/>
      <c r="O165" s="331"/>
      <c r="P165" s="331"/>
      <c r="Q165" s="331"/>
      <c r="R165" s="331"/>
      <c r="S165" s="331"/>
      <c r="T165" s="331"/>
      <c r="U165" s="331"/>
      <c r="V165" s="331"/>
      <c r="W165" s="331"/>
    </row>
    <row r="166" spans="1:23" ht="15.75">
      <c r="A166" s="235"/>
      <c r="B166" s="172"/>
      <c r="C166" s="173"/>
      <c r="D166" s="174"/>
      <c r="E166" s="175"/>
      <c r="F166" s="233"/>
      <c r="G166" s="329"/>
      <c r="H166" s="53">
        <f t="shared" si="12"/>
        <v>0</v>
      </c>
      <c r="I166" s="8">
        <f t="shared" si="10"/>
      </c>
      <c r="J166" s="4">
        <f t="shared" si="13"/>
      </c>
      <c r="K166" s="45">
        <f t="shared" si="14"/>
      </c>
      <c r="L166" s="5">
        <f t="shared" si="11"/>
      </c>
      <c r="M166" s="331"/>
      <c r="N166" s="331"/>
      <c r="O166" s="331"/>
      <c r="P166" s="331"/>
      <c r="Q166" s="331"/>
      <c r="R166" s="331"/>
      <c r="S166" s="331"/>
      <c r="T166" s="331"/>
      <c r="U166" s="331"/>
      <c r="V166" s="331"/>
      <c r="W166" s="331"/>
    </row>
    <row r="167" spans="1:23" ht="15.75">
      <c r="A167" s="235"/>
      <c r="B167" s="172"/>
      <c r="C167" s="173"/>
      <c r="D167" s="174"/>
      <c r="E167" s="175"/>
      <c r="F167" s="233"/>
      <c r="G167" s="329"/>
      <c r="H167" s="53">
        <f t="shared" si="12"/>
        <v>0</v>
      </c>
      <c r="I167" s="8">
        <f t="shared" si="10"/>
      </c>
      <c r="J167" s="4">
        <f t="shared" si="13"/>
      </c>
      <c r="K167" s="45">
        <f t="shared" si="14"/>
      </c>
      <c r="L167" s="5">
        <f t="shared" si="11"/>
      </c>
      <c r="M167" s="331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</row>
    <row r="168" spans="1:23" ht="15.75">
      <c r="A168" s="235"/>
      <c r="B168" s="172"/>
      <c r="C168" s="173"/>
      <c r="D168" s="174"/>
      <c r="E168" s="175"/>
      <c r="F168" s="233"/>
      <c r="G168" s="329"/>
      <c r="H168" s="53">
        <f t="shared" si="12"/>
        <v>0</v>
      </c>
      <c r="I168" s="8">
        <f t="shared" si="10"/>
      </c>
      <c r="J168" s="4">
        <f t="shared" si="13"/>
      </c>
      <c r="K168" s="45">
        <f t="shared" si="14"/>
      </c>
      <c r="L168" s="5">
        <f t="shared" si="11"/>
      </c>
      <c r="M168" s="331"/>
      <c r="N168" s="331"/>
      <c r="O168" s="331"/>
      <c r="P168" s="331"/>
      <c r="Q168" s="331"/>
      <c r="R168" s="331"/>
      <c r="S168" s="331"/>
      <c r="T168" s="331"/>
      <c r="U168" s="331"/>
      <c r="V168" s="331"/>
      <c r="W168" s="331"/>
    </row>
    <row r="169" spans="1:23" ht="15.75">
      <c r="A169" s="235"/>
      <c r="B169" s="172"/>
      <c r="C169" s="173"/>
      <c r="D169" s="174"/>
      <c r="E169" s="175"/>
      <c r="F169" s="233"/>
      <c r="G169" s="329"/>
      <c r="H169" s="53">
        <f t="shared" si="12"/>
        <v>0</v>
      </c>
      <c r="I169" s="8">
        <f t="shared" si="10"/>
      </c>
      <c r="J169" s="4">
        <f t="shared" si="13"/>
      </c>
      <c r="K169" s="45">
        <f t="shared" si="14"/>
      </c>
      <c r="L169" s="5">
        <f t="shared" si="11"/>
      </c>
      <c r="M169" s="331"/>
      <c r="N169" s="331"/>
      <c r="O169" s="331"/>
      <c r="P169" s="331"/>
      <c r="Q169" s="331"/>
      <c r="R169" s="331"/>
      <c r="S169" s="331"/>
      <c r="T169" s="331"/>
      <c r="U169" s="331"/>
      <c r="V169" s="331"/>
      <c r="W169" s="331"/>
    </row>
    <row r="170" spans="1:23" ht="15.75">
      <c r="A170" s="235"/>
      <c r="B170" s="172"/>
      <c r="C170" s="173"/>
      <c r="D170" s="174"/>
      <c r="E170" s="175"/>
      <c r="F170" s="233"/>
      <c r="G170" s="329"/>
      <c r="H170" s="53">
        <f t="shared" si="12"/>
        <v>0</v>
      </c>
      <c r="I170" s="8">
        <f t="shared" si="10"/>
      </c>
      <c r="J170" s="4">
        <f t="shared" si="13"/>
      </c>
      <c r="K170" s="45">
        <f t="shared" si="14"/>
      </c>
      <c r="L170" s="5">
        <f t="shared" si="11"/>
      </c>
      <c r="M170" s="331"/>
      <c r="N170" s="331"/>
      <c r="O170" s="331"/>
      <c r="P170" s="331"/>
      <c r="Q170" s="331"/>
      <c r="R170" s="331"/>
      <c r="S170" s="331"/>
      <c r="T170" s="331"/>
      <c r="U170" s="331"/>
      <c r="V170" s="331"/>
      <c r="W170" s="331"/>
    </row>
    <row r="171" spans="1:23" ht="15.75">
      <c r="A171" s="235"/>
      <c r="B171" s="172"/>
      <c r="C171" s="173"/>
      <c r="D171" s="174"/>
      <c r="E171" s="175"/>
      <c r="F171" s="233"/>
      <c r="G171" s="329"/>
      <c r="H171" s="53">
        <f t="shared" si="12"/>
        <v>0</v>
      </c>
      <c r="I171" s="8">
        <f t="shared" si="10"/>
      </c>
      <c r="J171" s="4">
        <f t="shared" si="13"/>
      </c>
      <c r="K171" s="45">
        <f t="shared" si="14"/>
      </c>
      <c r="L171" s="5">
        <f t="shared" si="11"/>
      </c>
      <c r="M171" s="331"/>
      <c r="N171" s="331"/>
      <c r="O171" s="331"/>
      <c r="P171" s="331"/>
      <c r="Q171" s="331"/>
      <c r="R171" s="331"/>
      <c r="S171" s="331"/>
      <c r="T171" s="331"/>
      <c r="U171" s="331"/>
      <c r="V171" s="331"/>
      <c r="W171" s="331"/>
    </row>
    <row r="172" spans="1:23" ht="15.75">
      <c r="A172" s="235"/>
      <c r="B172" s="172"/>
      <c r="C172" s="173"/>
      <c r="D172" s="174"/>
      <c r="E172" s="175"/>
      <c r="F172" s="233"/>
      <c r="G172" s="329"/>
      <c r="H172" s="53">
        <f t="shared" si="12"/>
        <v>0</v>
      </c>
      <c r="I172" s="8">
        <f t="shared" si="10"/>
      </c>
      <c r="J172" s="4">
        <f t="shared" si="13"/>
      </c>
      <c r="K172" s="45">
        <f t="shared" si="14"/>
      </c>
      <c r="L172" s="5">
        <f t="shared" si="11"/>
      </c>
      <c r="M172" s="331"/>
      <c r="N172" s="331"/>
      <c r="O172" s="331"/>
      <c r="P172" s="331"/>
      <c r="Q172" s="331"/>
      <c r="R172" s="331"/>
      <c r="S172" s="331"/>
      <c r="T172" s="331"/>
      <c r="U172" s="331"/>
      <c r="V172" s="331"/>
      <c r="W172" s="331"/>
    </row>
    <row r="173" spans="1:23" ht="15.75">
      <c r="A173" s="235"/>
      <c r="B173" s="172"/>
      <c r="C173" s="173"/>
      <c r="D173" s="174"/>
      <c r="E173" s="175"/>
      <c r="F173" s="233"/>
      <c r="G173" s="329"/>
      <c r="H173" s="53">
        <f t="shared" si="12"/>
        <v>0</v>
      </c>
      <c r="I173" s="8">
        <f t="shared" si="10"/>
      </c>
      <c r="J173" s="4">
        <f t="shared" si="13"/>
      </c>
      <c r="K173" s="45">
        <f t="shared" si="14"/>
      </c>
      <c r="L173" s="5">
        <f t="shared" si="11"/>
      </c>
      <c r="M173" s="331"/>
      <c r="N173" s="331"/>
      <c r="O173" s="331"/>
      <c r="P173" s="331"/>
      <c r="Q173" s="331"/>
      <c r="R173" s="331"/>
      <c r="S173" s="331"/>
      <c r="T173" s="331"/>
      <c r="U173" s="331"/>
      <c r="V173" s="331"/>
      <c r="W173" s="331"/>
    </row>
    <row r="174" spans="1:23" ht="15.75">
      <c r="A174" s="235"/>
      <c r="B174" s="172"/>
      <c r="C174" s="173"/>
      <c r="D174" s="174"/>
      <c r="E174" s="175"/>
      <c r="F174" s="233"/>
      <c r="G174" s="329"/>
      <c r="H174" s="53">
        <f t="shared" si="12"/>
        <v>0</v>
      </c>
      <c r="I174" s="8">
        <f t="shared" si="10"/>
      </c>
      <c r="J174" s="4">
        <f t="shared" si="13"/>
      </c>
      <c r="K174" s="45">
        <f t="shared" si="14"/>
      </c>
      <c r="L174" s="5">
        <f t="shared" si="11"/>
      </c>
      <c r="M174" s="331"/>
      <c r="N174" s="331"/>
      <c r="O174" s="331"/>
      <c r="P174" s="331"/>
      <c r="Q174" s="331"/>
      <c r="R174" s="331"/>
      <c r="S174" s="331"/>
      <c r="T174" s="331"/>
      <c r="U174" s="331"/>
      <c r="V174" s="331"/>
      <c r="W174" s="331"/>
    </row>
    <row r="175" spans="1:23" ht="15.75">
      <c r="A175" s="235"/>
      <c r="B175" s="172"/>
      <c r="C175" s="173"/>
      <c r="D175" s="174"/>
      <c r="E175" s="175"/>
      <c r="F175" s="233"/>
      <c r="G175" s="329"/>
      <c r="H175" s="53">
        <f t="shared" si="12"/>
        <v>0</v>
      </c>
      <c r="I175" s="8">
        <f t="shared" si="10"/>
      </c>
      <c r="J175" s="4">
        <f t="shared" si="13"/>
      </c>
      <c r="K175" s="45">
        <f t="shared" si="14"/>
      </c>
      <c r="L175" s="5">
        <f t="shared" si="11"/>
      </c>
      <c r="M175" s="331"/>
      <c r="N175" s="331"/>
      <c r="O175" s="331"/>
      <c r="P175" s="331"/>
      <c r="Q175" s="331"/>
      <c r="R175" s="331"/>
      <c r="S175" s="331"/>
      <c r="T175" s="331"/>
      <c r="U175" s="331"/>
      <c r="V175" s="331"/>
      <c r="W175" s="331"/>
    </row>
    <row r="176" spans="1:23" ht="15.75">
      <c r="A176" s="235"/>
      <c r="B176" s="172"/>
      <c r="C176" s="173"/>
      <c r="D176" s="174"/>
      <c r="E176" s="175"/>
      <c r="F176" s="233"/>
      <c r="G176" s="329"/>
      <c r="H176" s="53">
        <f t="shared" si="12"/>
        <v>0</v>
      </c>
      <c r="I176" s="8">
        <f t="shared" si="10"/>
      </c>
      <c r="J176" s="4">
        <f t="shared" si="13"/>
      </c>
      <c r="K176" s="45">
        <f t="shared" si="14"/>
      </c>
      <c r="L176" s="5">
        <f t="shared" si="11"/>
      </c>
      <c r="M176" s="331"/>
      <c r="N176" s="331"/>
      <c r="O176" s="331"/>
      <c r="P176" s="331"/>
      <c r="Q176" s="331"/>
      <c r="R176" s="331"/>
      <c r="S176" s="331"/>
      <c r="T176" s="331"/>
      <c r="U176" s="331"/>
      <c r="V176" s="331"/>
      <c r="W176" s="331"/>
    </row>
    <row r="177" spans="1:23" ht="15.75">
      <c r="A177" s="235"/>
      <c r="B177" s="172"/>
      <c r="C177" s="173"/>
      <c r="D177" s="174"/>
      <c r="E177" s="175"/>
      <c r="F177" s="233"/>
      <c r="G177" s="329"/>
      <c r="H177" s="53">
        <f t="shared" si="12"/>
        <v>0</v>
      </c>
      <c r="I177" s="8">
        <f t="shared" si="10"/>
      </c>
      <c r="J177" s="4">
        <f t="shared" si="13"/>
      </c>
      <c r="K177" s="45">
        <f t="shared" si="14"/>
      </c>
      <c r="L177" s="5">
        <f t="shared" si="11"/>
      </c>
      <c r="M177" s="331"/>
      <c r="N177" s="331"/>
      <c r="O177" s="331"/>
      <c r="P177" s="331"/>
      <c r="Q177" s="331"/>
      <c r="R177" s="331"/>
      <c r="S177" s="331"/>
      <c r="T177" s="331"/>
      <c r="U177" s="331"/>
      <c r="V177" s="331"/>
      <c r="W177" s="331"/>
    </row>
    <row r="178" spans="1:23" ht="15.75">
      <c r="A178" s="235"/>
      <c r="B178" s="172"/>
      <c r="C178" s="173"/>
      <c r="D178" s="174"/>
      <c r="E178" s="175"/>
      <c r="F178" s="233"/>
      <c r="G178" s="329"/>
      <c r="H178" s="53">
        <f t="shared" si="12"/>
        <v>0</v>
      </c>
      <c r="I178" s="8">
        <f t="shared" si="10"/>
      </c>
      <c r="J178" s="4">
        <f t="shared" si="13"/>
      </c>
      <c r="K178" s="45">
        <f t="shared" si="14"/>
      </c>
      <c r="L178" s="5">
        <f t="shared" si="11"/>
      </c>
      <c r="M178" s="331"/>
      <c r="N178" s="331"/>
      <c r="O178" s="331"/>
      <c r="P178" s="331"/>
      <c r="Q178" s="331"/>
      <c r="R178" s="331"/>
      <c r="S178" s="331"/>
      <c r="T178" s="331"/>
      <c r="U178" s="331"/>
      <c r="V178" s="331"/>
      <c r="W178" s="331"/>
    </row>
    <row r="179" spans="1:23" ht="15.75">
      <c r="A179" s="235"/>
      <c r="B179" s="172"/>
      <c r="C179" s="173"/>
      <c r="D179" s="174"/>
      <c r="E179" s="175"/>
      <c r="F179" s="233"/>
      <c r="G179" s="329"/>
      <c r="H179" s="53">
        <f t="shared" si="12"/>
        <v>0</v>
      </c>
      <c r="I179" s="8">
        <f t="shared" si="10"/>
      </c>
      <c r="J179" s="4">
        <f t="shared" si="13"/>
      </c>
      <c r="K179" s="45">
        <f t="shared" si="14"/>
      </c>
      <c r="L179" s="5">
        <f t="shared" si="11"/>
      </c>
      <c r="M179" s="331"/>
      <c r="N179" s="331"/>
      <c r="O179" s="331"/>
      <c r="P179" s="331"/>
      <c r="Q179" s="331"/>
      <c r="R179" s="331"/>
      <c r="S179" s="331"/>
      <c r="T179" s="331"/>
      <c r="U179" s="331"/>
      <c r="V179" s="331"/>
      <c r="W179" s="331"/>
    </row>
    <row r="180" spans="1:23" ht="15.75">
      <c r="A180" s="235"/>
      <c r="B180" s="172"/>
      <c r="C180" s="173"/>
      <c r="D180" s="174"/>
      <c r="E180" s="175"/>
      <c r="F180" s="233"/>
      <c r="G180" s="329"/>
      <c r="H180" s="53">
        <f t="shared" si="12"/>
        <v>0</v>
      </c>
      <c r="I180" s="8">
        <f t="shared" si="10"/>
      </c>
      <c r="J180" s="4">
        <f t="shared" si="13"/>
      </c>
      <c r="K180" s="45">
        <f t="shared" si="14"/>
      </c>
      <c r="L180" s="5">
        <f t="shared" si="11"/>
      </c>
      <c r="M180" s="331"/>
      <c r="N180" s="331"/>
      <c r="O180" s="331"/>
      <c r="P180" s="331"/>
      <c r="Q180" s="331"/>
      <c r="R180" s="331"/>
      <c r="S180" s="331"/>
      <c r="T180" s="331"/>
      <c r="U180" s="331"/>
      <c r="V180" s="331"/>
      <c r="W180" s="331"/>
    </row>
    <row r="181" spans="1:23" ht="15.75">
      <c r="A181" s="235"/>
      <c r="B181" s="172"/>
      <c r="C181" s="173"/>
      <c r="D181" s="174"/>
      <c r="E181" s="175"/>
      <c r="F181" s="233"/>
      <c r="G181" s="329"/>
      <c r="H181" s="53">
        <f t="shared" si="12"/>
        <v>0</v>
      </c>
      <c r="I181" s="8">
        <f t="shared" si="10"/>
      </c>
      <c r="J181" s="4">
        <f t="shared" si="13"/>
      </c>
      <c r="K181" s="45">
        <f t="shared" si="14"/>
      </c>
      <c r="L181" s="5">
        <f t="shared" si="11"/>
      </c>
      <c r="M181" s="331"/>
      <c r="N181" s="331"/>
      <c r="O181" s="331"/>
      <c r="P181" s="331"/>
      <c r="Q181" s="331"/>
      <c r="R181" s="331"/>
      <c r="S181" s="331"/>
      <c r="T181" s="331"/>
      <c r="U181" s="331"/>
      <c r="V181" s="331"/>
      <c r="W181" s="331"/>
    </row>
    <row r="182" spans="1:23" ht="15.75">
      <c r="A182" s="235"/>
      <c r="B182" s="172"/>
      <c r="C182" s="173"/>
      <c r="D182" s="174"/>
      <c r="E182" s="175"/>
      <c r="F182" s="233"/>
      <c r="G182" s="329"/>
      <c r="H182" s="53">
        <f t="shared" si="12"/>
        <v>0</v>
      </c>
      <c r="I182" s="8">
        <f t="shared" si="10"/>
      </c>
      <c r="J182" s="4">
        <f t="shared" si="13"/>
      </c>
      <c r="K182" s="45">
        <f t="shared" si="14"/>
      </c>
      <c r="L182" s="5">
        <f t="shared" si="11"/>
      </c>
      <c r="M182" s="331"/>
      <c r="N182" s="331"/>
      <c r="O182" s="331"/>
      <c r="P182" s="331"/>
      <c r="Q182" s="331"/>
      <c r="R182" s="331"/>
      <c r="S182" s="331"/>
      <c r="T182" s="331"/>
      <c r="U182" s="331"/>
      <c r="V182" s="331"/>
      <c r="W182" s="331"/>
    </row>
    <row r="183" spans="1:23" ht="15.75">
      <c r="A183" s="235"/>
      <c r="B183" s="172"/>
      <c r="C183" s="173"/>
      <c r="D183" s="174"/>
      <c r="E183" s="175"/>
      <c r="F183" s="233"/>
      <c r="G183" s="329"/>
      <c r="H183" s="53">
        <f t="shared" si="12"/>
        <v>0</v>
      </c>
      <c r="I183" s="8">
        <f t="shared" si="10"/>
      </c>
      <c r="J183" s="4">
        <f t="shared" si="13"/>
      </c>
      <c r="K183" s="45">
        <f t="shared" si="14"/>
      </c>
      <c r="L183" s="5">
        <f t="shared" si="11"/>
      </c>
      <c r="M183" s="331"/>
      <c r="N183" s="331"/>
      <c r="O183" s="331"/>
      <c r="P183" s="331"/>
      <c r="Q183" s="331"/>
      <c r="R183" s="331"/>
      <c r="S183" s="331"/>
      <c r="T183" s="331"/>
      <c r="U183" s="331"/>
      <c r="V183" s="331"/>
      <c r="W183" s="331"/>
    </row>
    <row r="184" spans="1:23" ht="15.75">
      <c r="A184" s="235"/>
      <c r="B184" s="172"/>
      <c r="C184" s="173"/>
      <c r="D184" s="174"/>
      <c r="E184" s="175"/>
      <c r="F184" s="233"/>
      <c r="G184" s="329"/>
      <c r="H184" s="53">
        <f t="shared" si="12"/>
        <v>0</v>
      </c>
      <c r="I184" s="8">
        <f t="shared" si="10"/>
      </c>
      <c r="J184" s="4">
        <f t="shared" si="13"/>
      </c>
      <c r="K184" s="45">
        <f t="shared" si="14"/>
      </c>
      <c r="L184" s="5">
        <f t="shared" si="11"/>
      </c>
      <c r="M184" s="331"/>
      <c r="N184" s="331"/>
      <c r="O184" s="331"/>
      <c r="P184" s="331"/>
      <c r="Q184" s="331"/>
      <c r="R184" s="331"/>
      <c r="S184" s="331"/>
      <c r="T184" s="331"/>
      <c r="U184" s="331"/>
      <c r="V184" s="331"/>
      <c r="W184" s="331"/>
    </row>
    <row r="185" spans="1:23" ht="15.75">
      <c r="A185" s="235"/>
      <c r="B185" s="172"/>
      <c r="C185" s="173"/>
      <c r="D185" s="174"/>
      <c r="E185" s="175"/>
      <c r="F185" s="233"/>
      <c r="G185" s="329"/>
      <c r="H185" s="53">
        <f t="shared" si="12"/>
        <v>0</v>
      </c>
      <c r="I185" s="8">
        <f t="shared" si="10"/>
      </c>
      <c r="J185" s="4">
        <f t="shared" si="13"/>
      </c>
      <c r="K185" s="45">
        <f t="shared" si="14"/>
      </c>
      <c r="L185" s="5">
        <f t="shared" si="11"/>
      </c>
      <c r="M185" s="331"/>
      <c r="N185" s="331"/>
      <c r="O185" s="331"/>
      <c r="P185" s="331"/>
      <c r="Q185" s="331"/>
      <c r="R185" s="331"/>
      <c r="S185" s="331"/>
      <c r="T185" s="331"/>
      <c r="U185" s="331"/>
      <c r="V185" s="331"/>
      <c r="W185" s="331"/>
    </row>
    <row r="186" spans="1:23" ht="15.75">
      <c r="A186" s="235"/>
      <c r="B186" s="172"/>
      <c r="C186" s="173"/>
      <c r="D186" s="174"/>
      <c r="E186" s="175"/>
      <c r="F186" s="233"/>
      <c r="G186" s="329"/>
      <c r="H186" s="53">
        <f t="shared" si="12"/>
        <v>0</v>
      </c>
      <c r="I186" s="8">
        <f t="shared" si="10"/>
      </c>
      <c r="J186" s="4">
        <f t="shared" si="13"/>
      </c>
      <c r="K186" s="45">
        <f t="shared" si="14"/>
      </c>
      <c r="L186" s="5">
        <f t="shared" si="11"/>
      </c>
      <c r="M186" s="331"/>
      <c r="N186" s="331"/>
      <c r="O186" s="331"/>
      <c r="P186" s="331"/>
      <c r="Q186" s="331"/>
      <c r="R186" s="331"/>
      <c r="S186" s="331"/>
      <c r="T186" s="331"/>
      <c r="U186" s="331"/>
      <c r="V186" s="331"/>
      <c r="W186" s="331"/>
    </row>
    <row r="187" spans="1:23" ht="15.75">
      <c r="A187" s="235"/>
      <c r="B187" s="172"/>
      <c r="C187" s="173"/>
      <c r="D187" s="174"/>
      <c r="E187" s="175"/>
      <c r="F187" s="233"/>
      <c r="G187" s="329"/>
      <c r="H187" s="53">
        <f t="shared" si="12"/>
        <v>0</v>
      </c>
      <c r="I187" s="8">
        <f t="shared" si="10"/>
      </c>
      <c r="J187" s="4">
        <f t="shared" si="13"/>
      </c>
      <c r="K187" s="45">
        <f t="shared" si="14"/>
      </c>
      <c r="L187" s="5">
        <f t="shared" si="11"/>
      </c>
      <c r="M187" s="331"/>
      <c r="N187" s="331"/>
      <c r="O187" s="331"/>
      <c r="P187" s="331"/>
      <c r="Q187" s="331"/>
      <c r="R187" s="331"/>
      <c r="S187" s="331"/>
      <c r="T187" s="331"/>
      <c r="U187" s="331"/>
      <c r="V187" s="331"/>
      <c r="W187" s="331"/>
    </row>
    <row r="188" spans="1:23" ht="15.75">
      <c r="A188" s="235"/>
      <c r="B188" s="172"/>
      <c r="C188" s="173"/>
      <c r="D188" s="174"/>
      <c r="E188" s="175"/>
      <c r="F188" s="233"/>
      <c r="G188" s="329"/>
      <c r="H188" s="53">
        <f t="shared" si="12"/>
        <v>0</v>
      </c>
      <c r="I188" s="8">
        <f t="shared" si="10"/>
      </c>
      <c r="J188" s="4">
        <f t="shared" si="13"/>
      </c>
      <c r="K188" s="45">
        <f t="shared" si="14"/>
      </c>
      <c r="L188" s="5">
        <f t="shared" si="11"/>
      </c>
      <c r="M188" s="331"/>
      <c r="N188" s="331"/>
      <c r="O188" s="331"/>
      <c r="P188" s="331"/>
      <c r="Q188" s="331"/>
      <c r="R188" s="331"/>
      <c r="S188" s="331"/>
      <c r="T188" s="331"/>
      <c r="U188" s="331"/>
      <c r="V188" s="331"/>
      <c r="W188" s="331"/>
    </row>
    <row r="189" spans="1:23" ht="15.75">
      <c r="A189" s="235"/>
      <c r="B189" s="172"/>
      <c r="C189" s="173"/>
      <c r="D189" s="174"/>
      <c r="E189" s="175"/>
      <c r="F189" s="233"/>
      <c r="G189" s="329"/>
      <c r="H189" s="53">
        <f t="shared" si="12"/>
        <v>0</v>
      </c>
      <c r="I189" s="8">
        <f t="shared" si="10"/>
      </c>
      <c r="J189" s="4">
        <f t="shared" si="13"/>
      </c>
      <c r="K189" s="45">
        <f t="shared" si="14"/>
      </c>
      <c r="L189" s="5">
        <f t="shared" si="11"/>
      </c>
      <c r="M189" s="331"/>
      <c r="N189" s="331"/>
      <c r="O189" s="331"/>
      <c r="P189" s="331"/>
      <c r="Q189" s="331"/>
      <c r="R189" s="331"/>
      <c r="S189" s="331"/>
      <c r="T189" s="331"/>
      <c r="U189" s="331"/>
      <c r="V189" s="331"/>
      <c r="W189" s="331"/>
    </row>
    <row r="190" spans="1:23" ht="15.75">
      <c r="A190" s="235"/>
      <c r="B190" s="172"/>
      <c r="C190" s="173"/>
      <c r="D190" s="174"/>
      <c r="E190" s="175"/>
      <c r="F190" s="233"/>
      <c r="G190" s="329"/>
      <c r="H190" s="53">
        <f t="shared" si="12"/>
        <v>0</v>
      </c>
      <c r="I190" s="8">
        <f t="shared" si="10"/>
      </c>
      <c r="J190" s="4">
        <f t="shared" si="13"/>
      </c>
      <c r="K190" s="45">
        <f t="shared" si="14"/>
      </c>
      <c r="L190" s="5">
        <f t="shared" si="11"/>
      </c>
      <c r="M190" s="331"/>
      <c r="N190" s="331"/>
      <c r="O190" s="331"/>
      <c r="P190" s="331"/>
      <c r="Q190" s="331"/>
      <c r="R190" s="331"/>
      <c r="S190" s="331"/>
      <c r="T190" s="331"/>
      <c r="U190" s="331"/>
      <c r="V190" s="331"/>
      <c r="W190" s="331"/>
    </row>
    <row r="191" spans="1:23" ht="15.75">
      <c r="A191" s="235"/>
      <c r="B191" s="172"/>
      <c r="C191" s="173"/>
      <c r="D191" s="174"/>
      <c r="E191" s="175"/>
      <c r="F191" s="233"/>
      <c r="G191" s="329"/>
      <c r="H191" s="53">
        <f t="shared" si="12"/>
        <v>0</v>
      </c>
      <c r="I191" s="8">
        <f t="shared" si="10"/>
      </c>
      <c r="J191" s="4">
        <f t="shared" si="13"/>
      </c>
      <c r="K191" s="45">
        <f t="shared" si="14"/>
      </c>
      <c r="L191" s="5">
        <f t="shared" si="11"/>
      </c>
      <c r="M191" s="331"/>
      <c r="N191" s="331"/>
      <c r="O191" s="331"/>
      <c r="P191" s="331"/>
      <c r="Q191" s="331"/>
      <c r="R191" s="331"/>
      <c r="S191" s="331"/>
      <c r="T191" s="331"/>
      <c r="U191" s="331"/>
      <c r="V191" s="331"/>
      <c r="W191" s="331"/>
    </row>
    <row r="192" spans="1:23" ht="15.75">
      <c r="A192" s="235"/>
      <c r="B192" s="172"/>
      <c r="C192" s="173"/>
      <c r="D192" s="174"/>
      <c r="E192" s="175"/>
      <c r="F192" s="233"/>
      <c r="G192" s="329"/>
      <c r="H192" s="53">
        <f t="shared" si="12"/>
        <v>0</v>
      </c>
      <c r="I192" s="8">
        <f t="shared" si="10"/>
      </c>
      <c r="J192" s="4">
        <f t="shared" si="13"/>
      </c>
      <c r="K192" s="45">
        <f t="shared" si="14"/>
      </c>
      <c r="L192" s="5">
        <f t="shared" si="11"/>
      </c>
      <c r="M192" s="331"/>
      <c r="N192" s="331"/>
      <c r="O192" s="331"/>
      <c r="P192" s="331"/>
      <c r="Q192" s="331"/>
      <c r="R192" s="331"/>
      <c r="S192" s="331"/>
      <c r="T192" s="331"/>
      <c r="U192" s="331"/>
      <c r="V192" s="331"/>
      <c r="W192" s="331"/>
    </row>
    <row r="193" spans="1:23" ht="15.75">
      <c r="A193" s="235"/>
      <c r="B193" s="172"/>
      <c r="C193" s="173"/>
      <c r="D193" s="174"/>
      <c r="E193" s="175"/>
      <c r="F193" s="233"/>
      <c r="G193" s="329"/>
      <c r="H193" s="53">
        <f t="shared" si="12"/>
        <v>0</v>
      </c>
      <c r="I193" s="8">
        <f t="shared" si="10"/>
      </c>
      <c r="J193" s="4">
        <f t="shared" si="13"/>
      </c>
      <c r="K193" s="45">
        <f t="shared" si="14"/>
      </c>
      <c r="L193" s="5">
        <f t="shared" si="11"/>
      </c>
      <c r="M193" s="331"/>
      <c r="N193" s="331"/>
      <c r="O193" s="331"/>
      <c r="P193" s="331"/>
      <c r="Q193" s="331"/>
      <c r="R193" s="331"/>
      <c r="S193" s="331"/>
      <c r="T193" s="331"/>
      <c r="U193" s="331"/>
      <c r="V193" s="331"/>
      <c r="W193" s="331"/>
    </row>
    <row r="194" spans="1:23" ht="15.75">
      <c r="A194" s="235"/>
      <c r="B194" s="172"/>
      <c r="C194" s="173"/>
      <c r="D194" s="174"/>
      <c r="E194" s="175"/>
      <c r="F194" s="233"/>
      <c r="G194" s="329"/>
      <c r="H194" s="53">
        <f t="shared" si="12"/>
        <v>0</v>
      </c>
      <c r="I194" s="8">
        <f t="shared" si="10"/>
      </c>
      <c r="J194" s="4">
        <f t="shared" si="13"/>
      </c>
      <c r="K194" s="45">
        <f t="shared" si="14"/>
      </c>
      <c r="L194" s="5">
        <f t="shared" si="11"/>
      </c>
      <c r="M194" s="331"/>
      <c r="N194" s="331"/>
      <c r="O194" s="331"/>
      <c r="P194" s="331"/>
      <c r="Q194" s="331"/>
      <c r="R194" s="331"/>
      <c r="S194" s="331"/>
      <c r="T194" s="331"/>
      <c r="U194" s="331"/>
      <c r="V194" s="331"/>
      <c r="W194" s="331"/>
    </row>
    <row r="195" spans="1:23" ht="15.75">
      <c r="A195" s="235"/>
      <c r="B195" s="172"/>
      <c r="C195" s="173"/>
      <c r="D195" s="174"/>
      <c r="E195" s="175"/>
      <c r="F195" s="233"/>
      <c r="G195" s="329"/>
      <c r="H195" s="53">
        <f t="shared" si="12"/>
        <v>0</v>
      </c>
      <c r="I195" s="8">
        <f t="shared" si="10"/>
      </c>
      <c r="J195" s="4">
        <f t="shared" si="13"/>
      </c>
      <c r="K195" s="45">
        <f t="shared" si="14"/>
      </c>
      <c r="L195" s="5">
        <f t="shared" si="11"/>
      </c>
      <c r="M195" s="331"/>
      <c r="N195" s="331"/>
      <c r="O195" s="331"/>
      <c r="P195" s="331"/>
      <c r="Q195" s="331"/>
      <c r="R195" s="331"/>
      <c r="S195" s="331"/>
      <c r="T195" s="331"/>
      <c r="U195" s="331"/>
      <c r="V195" s="331"/>
      <c r="W195" s="331"/>
    </row>
    <row r="196" spans="1:23" ht="15.75">
      <c r="A196" s="235"/>
      <c r="B196" s="172"/>
      <c r="C196" s="173"/>
      <c r="D196" s="174"/>
      <c r="E196" s="175"/>
      <c r="F196" s="233"/>
      <c r="G196" s="329"/>
      <c r="H196" s="53">
        <f t="shared" si="12"/>
        <v>0</v>
      </c>
      <c r="I196" s="8">
        <f t="shared" si="10"/>
      </c>
      <c r="J196" s="4">
        <f t="shared" si="13"/>
      </c>
      <c r="K196" s="45">
        <f t="shared" si="14"/>
      </c>
      <c r="L196" s="5">
        <f t="shared" si="11"/>
      </c>
      <c r="M196" s="331"/>
      <c r="N196" s="331"/>
      <c r="O196" s="331"/>
      <c r="P196" s="331"/>
      <c r="Q196" s="331"/>
      <c r="R196" s="331"/>
      <c r="S196" s="331"/>
      <c r="T196" s="331"/>
      <c r="U196" s="331"/>
      <c r="V196" s="331"/>
      <c r="W196" s="331"/>
    </row>
    <row r="197" spans="1:23" ht="15.75">
      <c r="A197" s="235"/>
      <c r="B197" s="172"/>
      <c r="C197" s="173"/>
      <c r="D197" s="174"/>
      <c r="E197" s="175"/>
      <c r="F197" s="233"/>
      <c r="G197" s="329"/>
      <c r="H197" s="53">
        <f t="shared" si="12"/>
        <v>0</v>
      </c>
      <c r="I197" s="8">
        <f t="shared" si="10"/>
      </c>
      <c r="J197" s="4">
        <f t="shared" si="13"/>
      </c>
      <c r="K197" s="45">
        <f t="shared" si="14"/>
      </c>
      <c r="L197" s="5">
        <f t="shared" si="11"/>
      </c>
      <c r="M197" s="331"/>
      <c r="N197" s="331"/>
      <c r="O197" s="331"/>
      <c r="P197" s="331"/>
      <c r="Q197" s="331"/>
      <c r="R197" s="331"/>
      <c r="S197" s="331"/>
      <c r="T197" s="331"/>
      <c r="U197" s="331"/>
      <c r="V197" s="331"/>
      <c r="W197" s="331"/>
    </row>
    <row r="198" spans="1:23" ht="15.75">
      <c r="A198" s="235"/>
      <c r="B198" s="172"/>
      <c r="C198" s="173"/>
      <c r="D198" s="174"/>
      <c r="E198" s="175"/>
      <c r="F198" s="233"/>
      <c r="G198" s="329"/>
      <c r="H198" s="53">
        <f t="shared" si="12"/>
        <v>0</v>
      </c>
      <c r="I198" s="8">
        <f t="shared" si="10"/>
      </c>
      <c r="J198" s="4">
        <f t="shared" si="13"/>
      </c>
      <c r="K198" s="45">
        <f t="shared" si="14"/>
      </c>
      <c r="L198" s="5">
        <f t="shared" si="11"/>
      </c>
      <c r="M198" s="331"/>
      <c r="N198" s="331"/>
      <c r="O198" s="331"/>
      <c r="P198" s="331"/>
      <c r="Q198" s="331"/>
      <c r="R198" s="331"/>
      <c r="S198" s="331"/>
      <c r="T198" s="331"/>
      <c r="U198" s="331"/>
      <c r="V198" s="331"/>
      <c r="W198" s="331"/>
    </row>
    <row r="199" spans="1:23" ht="15.75">
      <c r="A199" s="235"/>
      <c r="B199" s="172"/>
      <c r="C199" s="173"/>
      <c r="D199" s="174"/>
      <c r="E199" s="175"/>
      <c r="F199" s="233"/>
      <c r="G199" s="329"/>
      <c r="H199" s="53">
        <f t="shared" si="12"/>
        <v>0</v>
      </c>
      <c r="I199" s="8">
        <f t="shared" si="10"/>
      </c>
      <c r="J199" s="4">
        <f t="shared" si="13"/>
      </c>
      <c r="K199" s="45">
        <f t="shared" si="14"/>
      </c>
      <c r="L199" s="5">
        <f t="shared" si="11"/>
      </c>
      <c r="M199" s="331"/>
      <c r="N199" s="331"/>
      <c r="O199" s="331"/>
      <c r="P199" s="331"/>
      <c r="Q199" s="331"/>
      <c r="R199" s="331"/>
      <c r="S199" s="331"/>
      <c r="T199" s="331"/>
      <c r="U199" s="331"/>
      <c r="V199" s="331"/>
      <c r="W199" s="331"/>
    </row>
    <row r="200" spans="1:23" ht="15.75">
      <c r="A200" s="235"/>
      <c r="B200" s="172"/>
      <c r="C200" s="173"/>
      <c r="D200" s="174"/>
      <c r="E200" s="175"/>
      <c r="F200" s="233"/>
      <c r="G200" s="329"/>
      <c r="H200" s="53">
        <f t="shared" si="12"/>
        <v>0</v>
      </c>
      <c r="I200" s="8">
        <f t="shared" si="10"/>
      </c>
      <c r="J200" s="4">
        <f t="shared" si="13"/>
      </c>
      <c r="K200" s="45">
        <f t="shared" si="14"/>
      </c>
      <c r="L200" s="5">
        <f t="shared" si="11"/>
      </c>
      <c r="M200" s="331"/>
      <c r="N200" s="331"/>
      <c r="O200" s="331"/>
      <c r="P200" s="331"/>
      <c r="Q200" s="331"/>
      <c r="R200" s="331"/>
      <c r="S200" s="331"/>
      <c r="T200" s="331"/>
      <c r="U200" s="331"/>
      <c r="V200" s="331"/>
      <c r="W200" s="331"/>
    </row>
    <row r="201" spans="1:23" ht="15.75">
      <c r="A201" s="235"/>
      <c r="B201" s="172"/>
      <c r="C201" s="173"/>
      <c r="D201" s="174"/>
      <c r="E201" s="175"/>
      <c r="F201" s="233"/>
      <c r="G201" s="329"/>
      <c r="H201" s="53">
        <f t="shared" si="12"/>
        <v>0</v>
      </c>
      <c r="I201" s="8">
        <f aca="true" t="shared" si="15" ref="I201:I264">IF(C201="","",ROUND(VLOOKUP(C201,LookupArea,5,FALSE),4))</f>
      </c>
      <c r="J201" s="4">
        <f t="shared" si="13"/>
      </c>
      <c r="K201" s="45">
        <f t="shared" si="14"/>
      </c>
      <c r="L201" s="5">
        <f aca="true" t="shared" si="16" ref="L201:L264">IF(C201="","",VLOOKUP(C201,LookupArea,2,FALSE))</f>
      </c>
      <c r="M201" s="331"/>
      <c r="N201" s="331"/>
      <c r="O201" s="331"/>
      <c r="P201" s="331"/>
      <c r="Q201" s="331"/>
      <c r="R201" s="331"/>
      <c r="S201" s="331"/>
      <c r="T201" s="331"/>
      <c r="U201" s="331"/>
      <c r="V201" s="331"/>
      <c r="W201" s="331"/>
    </row>
    <row r="202" spans="1:23" ht="15.75">
      <c r="A202" s="235"/>
      <c r="B202" s="172"/>
      <c r="C202" s="173"/>
      <c r="D202" s="174"/>
      <c r="E202" s="175"/>
      <c r="F202" s="233"/>
      <c r="G202" s="329"/>
      <c r="H202" s="53">
        <f t="shared" si="12"/>
        <v>0</v>
      </c>
      <c r="I202" s="8">
        <f t="shared" si="15"/>
      </c>
      <c r="J202" s="4">
        <f t="shared" si="13"/>
      </c>
      <c r="K202" s="45">
        <f t="shared" si="14"/>
      </c>
      <c r="L202" s="5">
        <f t="shared" si="16"/>
      </c>
      <c r="M202" s="331"/>
      <c r="N202" s="331"/>
      <c r="O202" s="331"/>
      <c r="P202" s="331"/>
      <c r="Q202" s="331"/>
      <c r="R202" s="331"/>
      <c r="S202" s="331"/>
      <c r="T202" s="331"/>
      <c r="U202" s="331"/>
      <c r="V202" s="331"/>
      <c r="W202" s="331"/>
    </row>
    <row r="203" spans="1:23" ht="15.75">
      <c r="A203" s="235"/>
      <c r="B203" s="172"/>
      <c r="C203" s="173"/>
      <c r="D203" s="174"/>
      <c r="E203" s="175"/>
      <c r="F203" s="233"/>
      <c r="G203" s="329"/>
      <c r="H203" s="53">
        <f t="shared" si="12"/>
        <v>0</v>
      </c>
      <c r="I203" s="8">
        <f t="shared" si="15"/>
      </c>
      <c r="J203" s="4">
        <f t="shared" si="13"/>
      </c>
      <c r="K203" s="45">
        <f t="shared" si="14"/>
      </c>
      <c r="L203" s="5">
        <f t="shared" si="16"/>
      </c>
      <c r="M203" s="331"/>
      <c r="N203" s="331"/>
      <c r="O203" s="331"/>
      <c r="P203" s="331"/>
      <c r="Q203" s="331"/>
      <c r="R203" s="331"/>
      <c r="S203" s="331"/>
      <c r="T203" s="331"/>
      <c r="U203" s="331"/>
      <c r="V203" s="331"/>
      <c r="W203" s="331"/>
    </row>
    <row r="204" spans="1:23" ht="15.75">
      <c r="A204" s="235"/>
      <c r="B204" s="172"/>
      <c r="C204" s="173"/>
      <c r="D204" s="174"/>
      <c r="E204" s="175"/>
      <c r="F204" s="233"/>
      <c r="G204" s="329"/>
      <c r="H204" s="53">
        <f t="shared" si="12"/>
        <v>0</v>
      </c>
      <c r="I204" s="8">
        <f t="shared" si="15"/>
      </c>
      <c r="J204" s="4">
        <f t="shared" si="13"/>
      </c>
      <c r="K204" s="45">
        <f t="shared" si="14"/>
      </c>
      <c r="L204" s="5">
        <f t="shared" si="16"/>
      </c>
      <c r="M204" s="331"/>
      <c r="N204" s="331"/>
      <c r="O204" s="331"/>
      <c r="P204" s="331"/>
      <c r="Q204" s="331"/>
      <c r="R204" s="331"/>
      <c r="S204" s="331"/>
      <c r="T204" s="331"/>
      <c r="U204" s="331"/>
      <c r="V204" s="331"/>
      <c r="W204" s="331"/>
    </row>
    <row r="205" spans="1:23" ht="15.75">
      <c r="A205" s="235"/>
      <c r="B205" s="172"/>
      <c r="C205" s="173"/>
      <c r="D205" s="174"/>
      <c r="E205" s="175"/>
      <c r="F205" s="233"/>
      <c r="G205" s="329"/>
      <c r="H205" s="53">
        <f aca="true" t="shared" si="17" ref="H205:H268">ROUND(F205*G205,4)</f>
        <v>0</v>
      </c>
      <c r="I205" s="8">
        <f t="shared" si="15"/>
      </c>
      <c r="J205" s="4">
        <f aca="true" t="shared" si="18" ref="J205:J268">IF(C205="","",ROUND(I205*E205,2))</f>
      </c>
      <c r="K205" s="45">
        <f aca="true" t="shared" si="19" ref="K205:K268">IF(C205="","",ROUND(+J205*52,2))</f>
      </c>
      <c r="L205" s="5">
        <f t="shared" si="16"/>
      </c>
      <c r="M205" s="331"/>
      <c r="N205" s="331"/>
      <c r="O205" s="331"/>
      <c r="P205" s="331"/>
      <c r="Q205" s="331"/>
      <c r="R205" s="331"/>
      <c r="S205" s="331"/>
      <c r="T205" s="331"/>
      <c r="U205" s="331"/>
      <c r="V205" s="331"/>
      <c r="W205" s="331"/>
    </row>
    <row r="206" spans="1:23" ht="15.75">
      <c r="A206" s="235"/>
      <c r="B206" s="172"/>
      <c r="C206" s="173"/>
      <c r="D206" s="174"/>
      <c r="E206" s="175"/>
      <c r="F206" s="233"/>
      <c r="G206" s="329"/>
      <c r="H206" s="53">
        <f t="shared" si="17"/>
        <v>0</v>
      </c>
      <c r="I206" s="8">
        <f t="shared" si="15"/>
      </c>
      <c r="J206" s="4">
        <f t="shared" si="18"/>
      </c>
      <c r="K206" s="45">
        <f t="shared" si="19"/>
      </c>
      <c r="L206" s="5">
        <f t="shared" si="16"/>
      </c>
      <c r="M206" s="331"/>
      <c r="N206" s="331"/>
      <c r="O206" s="331"/>
      <c r="P206" s="331"/>
      <c r="Q206" s="331"/>
      <c r="R206" s="331"/>
      <c r="S206" s="331"/>
      <c r="T206" s="331"/>
      <c r="U206" s="331"/>
      <c r="V206" s="331"/>
      <c r="W206" s="331"/>
    </row>
    <row r="207" spans="1:23" ht="15.75">
      <c r="A207" s="235"/>
      <c r="B207" s="172"/>
      <c r="C207" s="173"/>
      <c r="D207" s="174"/>
      <c r="E207" s="175"/>
      <c r="F207" s="233"/>
      <c r="G207" s="329"/>
      <c r="H207" s="53">
        <f t="shared" si="17"/>
        <v>0</v>
      </c>
      <c r="I207" s="8">
        <f t="shared" si="15"/>
      </c>
      <c r="J207" s="4">
        <f t="shared" si="18"/>
      </c>
      <c r="K207" s="45">
        <f t="shared" si="19"/>
      </c>
      <c r="L207" s="5">
        <f t="shared" si="16"/>
      </c>
      <c r="M207" s="331"/>
      <c r="N207" s="331"/>
      <c r="O207" s="331"/>
      <c r="P207" s="331"/>
      <c r="Q207" s="331"/>
      <c r="R207" s="331"/>
      <c r="S207" s="331"/>
      <c r="T207" s="331"/>
      <c r="U207" s="331"/>
      <c r="V207" s="331"/>
      <c r="W207" s="331"/>
    </row>
    <row r="208" spans="1:23" ht="15.75">
      <c r="A208" s="235"/>
      <c r="B208" s="172"/>
      <c r="C208" s="173"/>
      <c r="D208" s="174"/>
      <c r="E208" s="175"/>
      <c r="F208" s="233"/>
      <c r="G208" s="329"/>
      <c r="H208" s="53">
        <f t="shared" si="17"/>
        <v>0</v>
      </c>
      <c r="I208" s="8">
        <f t="shared" si="15"/>
      </c>
      <c r="J208" s="4">
        <f t="shared" si="18"/>
      </c>
      <c r="K208" s="45">
        <f t="shared" si="19"/>
      </c>
      <c r="L208" s="5">
        <f t="shared" si="16"/>
      </c>
      <c r="M208" s="331"/>
      <c r="N208" s="331"/>
      <c r="O208" s="331"/>
      <c r="P208" s="331"/>
      <c r="Q208" s="331"/>
      <c r="R208" s="331"/>
      <c r="S208" s="331"/>
      <c r="T208" s="331"/>
      <c r="U208" s="331"/>
      <c r="V208" s="331"/>
      <c r="W208" s="331"/>
    </row>
    <row r="209" spans="1:23" ht="15.75">
      <c r="A209" s="235"/>
      <c r="B209" s="172"/>
      <c r="C209" s="173"/>
      <c r="D209" s="174"/>
      <c r="E209" s="175"/>
      <c r="F209" s="233"/>
      <c r="G209" s="329"/>
      <c r="H209" s="53">
        <f t="shared" si="17"/>
        <v>0</v>
      </c>
      <c r="I209" s="8">
        <f t="shared" si="15"/>
      </c>
      <c r="J209" s="4">
        <f t="shared" si="18"/>
      </c>
      <c r="K209" s="45">
        <f t="shared" si="19"/>
      </c>
      <c r="L209" s="5">
        <f t="shared" si="16"/>
      </c>
      <c r="M209" s="331"/>
      <c r="N209" s="331"/>
      <c r="O209" s="331"/>
      <c r="P209" s="331"/>
      <c r="Q209" s="331"/>
      <c r="R209" s="331"/>
      <c r="S209" s="331"/>
      <c r="T209" s="331"/>
      <c r="U209" s="331"/>
      <c r="V209" s="331"/>
      <c r="W209" s="331"/>
    </row>
    <row r="210" spans="1:23" ht="15.75">
      <c r="A210" s="235"/>
      <c r="B210" s="172"/>
      <c r="C210" s="173"/>
      <c r="D210" s="174"/>
      <c r="E210" s="175"/>
      <c r="F210" s="233"/>
      <c r="G210" s="329"/>
      <c r="H210" s="53">
        <f t="shared" si="17"/>
        <v>0</v>
      </c>
      <c r="I210" s="8">
        <f t="shared" si="15"/>
      </c>
      <c r="J210" s="4">
        <f t="shared" si="18"/>
      </c>
      <c r="K210" s="45">
        <f t="shared" si="19"/>
      </c>
      <c r="L210" s="5">
        <f t="shared" si="16"/>
      </c>
      <c r="M210" s="331"/>
      <c r="N210" s="331"/>
      <c r="O210" s="331"/>
      <c r="P210" s="331"/>
      <c r="Q210" s="331"/>
      <c r="R210" s="331"/>
      <c r="S210" s="331"/>
      <c r="T210" s="331"/>
      <c r="U210" s="331"/>
      <c r="V210" s="331"/>
      <c r="W210" s="331"/>
    </row>
    <row r="211" spans="1:23" ht="15.75">
      <c r="A211" s="235"/>
      <c r="B211" s="172"/>
      <c r="C211" s="173"/>
      <c r="D211" s="174"/>
      <c r="E211" s="175"/>
      <c r="F211" s="233"/>
      <c r="G211" s="329"/>
      <c r="H211" s="53">
        <f t="shared" si="17"/>
        <v>0</v>
      </c>
      <c r="I211" s="8">
        <f t="shared" si="15"/>
      </c>
      <c r="J211" s="4">
        <f t="shared" si="18"/>
      </c>
      <c r="K211" s="45">
        <f t="shared" si="19"/>
      </c>
      <c r="L211" s="5">
        <f t="shared" si="16"/>
      </c>
      <c r="M211" s="331"/>
      <c r="N211" s="331"/>
      <c r="O211" s="331"/>
      <c r="P211" s="331"/>
      <c r="Q211" s="331"/>
      <c r="R211" s="331"/>
      <c r="S211" s="331"/>
      <c r="T211" s="331"/>
      <c r="U211" s="331"/>
      <c r="V211" s="331"/>
      <c r="W211" s="331"/>
    </row>
    <row r="212" spans="1:23" ht="15.75">
      <c r="A212" s="235"/>
      <c r="B212" s="172"/>
      <c r="C212" s="173"/>
      <c r="D212" s="174"/>
      <c r="E212" s="175"/>
      <c r="F212" s="233"/>
      <c r="G212" s="329"/>
      <c r="H212" s="53">
        <f t="shared" si="17"/>
        <v>0</v>
      </c>
      <c r="I212" s="8">
        <f t="shared" si="15"/>
      </c>
      <c r="J212" s="4">
        <f t="shared" si="18"/>
      </c>
      <c r="K212" s="45">
        <f t="shared" si="19"/>
      </c>
      <c r="L212" s="5">
        <f t="shared" si="16"/>
      </c>
      <c r="M212" s="331"/>
      <c r="N212" s="331"/>
      <c r="O212" s="331"/>
      <c r="P212" s="331"/>
      <c r="Q212" s="331"/>
      <c r="R212" s="331"/>
      <c r="S212" s="331"/>
      <c r="T212" s="331"/>
      <c r="U212" s="331"/>
      <c r="V212" s="331"/>
      <c r="W212" s="331"/>
    </row>
    <row r="213" spans="1:23" ht="15.75">
      <c r="A213" s="235"/>
      <c r="B213" s="172"/>
      <c r="C213" s="173"/>
      <c r="D213" s="174"/>
      <c r="E213" s="175"/>
      <c r="F213" s="233"/>
      <c r="G213" s="329"/>
      <c r="H213" s="53">
        <f t="shared" si="17"/>
        <v>0</v>
      </c>
      <c r="I213" s="8">
        <f t="shared" si="15"/>
      </c>
      <c r="J213" s="4">
        <f t="shared" si="18"/>
      </c>
      <c r="K213" s="45">
        <f t="shared" si="19"/>
      </c>
      <c r="L213" s="5">
        <f t="shared" si="16"/>
      </c>
      <c r="M213" s="331"/>
      <c r="N213" s="331"/>
      <c r="O213" s="331"/>
      <c r="P213" s="331"/>
      <c r="Q213" s="331"/>
      <c r="R213" s="331"/>
      <c r="S213" s="331"/>
      <c r="T213" s="331"/>
      <c r="U213" s="331"/>
      <c r="V213" s="331"/>
      <c r="W213" s="331"/>
    </row>
    <row r="214" spans="1:23" ht="15.75">
      <c r="A214" s="235"/>
      <c r="B214" s="172"/>
      <c r="C214" s="173"/>
      <c r="D214" s="174"/>
      <c r="E214" s="175"/>
      <c r="F214" s="233"/>
      <c r="G214" s="329"/>
      <c r="H214" s="53">
        <f t="shared" si="17"/>
        <v>0</v>
      </c>
      <c r="I214" s="8">
        <f t="shared" si="15"/>
      </c>
      <c r="J214" s="4">
        <f t="shared" si="18"/>
      </c>
      <c r="K214" s="45">
        <f t="shared" si="19"/>
      </c>
      <c r="L214" s="5">
        <f t="shared" si="16"/>
      </c>
      <c r="M214" s="331"/>
      <c r="N214" s="331"/>
      <c r="O214" s="331"/>
      <c r="P214" s="331"/>
      <c r="Q214" s="331"/>
      <c r="R214" s="331"/>
      <c r="S214" s="331"/>
      <c r="T214" s="331"/>
      <c r="U214" s="331"/>
      <c r="V214" s="331"/>
      <c r="W214" s="331"/>
    </row>
    <row r="215" spans="1:23" ht="15.75">
      <c r="A215" s="235"/>
      <c r="B215" s="172"/>
      <c r="C215" s="173"/>
      <c r="D215" s="174"/>
      <c r="E215" s="175"/>
      <c r="F215" s="233"/>
      <c r="G215" s="329"/>
      <c r="H215" s="53">
        <f t="shared" si="17"/>
        <v>0</v>
      </c>
      <c r="I215" s="8">
        <f t="shared" si="15"/>
      </c>
      <c r="J215" s="4">
        <f t="shared" si="18"/>
      </c>
      <c r="K215" s="45">
        <f t="shared" si="19"/>
      </c>
      <c r="L215" s="5">
        <f t="shared" si="16"/>
      </c>
      <c r="M215" s="331"/>
      <c r="N215" s="331"/>
      <c r="O215" s="331"/>
      <c r="P215" s="331"/>
      <c r="Q215" s="331"/>
      <c r="R215" s="331"/>
      <c r="S215" s="331"/>
      <c r="T215" s="331"/>
      <c r="U215" s="331"/>
      <c r="V215" s="331"/>
      <c r="W215" s="331"/>
    </row>
    <row r="216" spans="1:23" ht="15.75">
      <c r="A216" s="235"/>
      <c r="B216" s="172"/>
      <c r="C216" s="173"/>
      <c r="D216" s="174"/>
      <c r="E216" s="175"/>
      <c r="F216" s="233"/>
      <c r="G216" s="329"/>
      <c r="H216" s="53">
        <f t="shared" si="17"/>
        <v>0</v>
      </c>
      <c r="I216" s="8">
        <f t="shared" si="15"/>
      </c>
      <c r="J216" s="4">
        <f t="shared" si="18"/>
      </c>
      <c r="K216" s="45">
        <f t="shared" si="19"/>
      </c>
      <c r="L216" s="5">
        <f t="shared" si="16"/>
      </c>
      <c r="M216" s="331"/>
      <c r="N216" s="331"/>
      <c r="O216" s="331"/>
      <c r="P216" s="331"/>
      <c r="Q216" s="331"/>
      <c r="R216" s="331"/>
      <c r="S216" s="331"/>
      <c r="T216" s="331"/>
      <c r="U216" s="331"/>
      <c r="V216" s="331"/>
      <c r="W216" s="331"/>
    </row>
    <row r="217" spans="1:23" ht="15.75">
      <c r="A217" s="235"/>
      <c r="B217" s="172"/>
      <c r="C217" s="173"/>
      <c r="D217" s="174"/>
      <c r="E217" s="175"/>
      <c r="F217" s="233"/>
      <c r="G217" s="329"/>
      <c r="H217" s="53">
        <f t="shared" si="17"/>
        <v>0</v>
      </c>
      <c r="I217" s="8">
        <f t="shared" si="15"/>
      </c>
      <c r="J217" s="4">
        <f t="shared" si="18"/>
      </c>
      <c r="K217" s="45">
        <f t="shared" si="19"/>
      </c>
      <c r="L217" s="5">
        <f t="shared" si="16"/>
      </c>
      <c r="M217" s="331"/>
      <c r="N217" s="331"/>
      <c r="O217" s="331"/>
      <c r="P217" s="331"/>
      <c r="Q217" s="331"/>
      <c r="R217" s="331"/>
      <c r="S217" s="331"/>
      <c r="T217" s="331"/>
      <c r="U217" s="331"/>
      <c r="V217" s="331"/>
      <c r="W217" s="331"/>
    </row>
    <row r="218" spans="1:23" ht="15.75">
      <c r="A218" s="235"/>
      <c r="B218" s="172"/>
      <c r="C218" s="173"/>
      <c r="D218" s="174"/>
      <c r="E218" s="175"/>
      <c r="F218" s="233"/>
      <c r="G218" s="329"/>
      <c r="H218" s="53">
        <f t="shared" si="17"/>
        <v>0</v>
      </c>
      <c r="I218" s="8">
        <f t="shared" si="15"/>
      </c>
      <c r="J218" s="4">
        <f t="shared" si="18"/>
      </c>
      <c r="K218" s="45">
        <f t="shared" si="19"/>
      </c>
      <c r="L218" s="5">
        <f t="shared" si="16"/>
      </c>
      <c r="M218" s="331"/>
      <c r="N218" s="331"/>
      <c r="O218" s="331"/>
      <c r="P218" s="331"/>
      <c r="Q218" s="331"/>
      <c r="R218" s="331"/>
      <c r="S218" s="331"/>
      <c r="T218" s="331"/>
      <c r="U218" s="331"/>
      <c r="V218" s="331"/>
      <c r="W218" s="331"/>
    </row>
    <row r="219" spans="1:23" ht="15.75">
      <c r="A219" s="235"/>
      <c r="B219" s="172"/>
      <c r="C219" s="173"/>
      <c r="D219" s="174"/>
      <c r="E219" s="175"/>
      <c r="F219" s="233"/>
      <c r="G219" s="329"/>
      <c r="H219" s="53">
        <f t="shared" si="17"/>
        <v>0</v>
      </c>
      <c r="I219" s="8">
        <f t="shared" si="15"/>
      </c>
      <c r="J219" s="4">
        <f t="shared" si="18"/>
      </c>
      <c r="K219" s="45">
        <f t="shared" si="19"/>
      </c>
      <c r="L219" s="5">
        <f t="shared" si="16"/>
      </c>
      <c r="M219" s="331"/>
      <c r="N219" s="331"/>
      <c r="O219" s="331"/>
      <c r="P219" s="331"/>
      <c r="Q219" s="331"/>
      <c r="R219" s="331"/>
      <c r="S219" s="331"/>
      <c r="T219" s="331"/>
      <c r="U219" s="331"/>
      <c r="V219" s="331"/>
      <c r="W219" s="331"/>
    </row>
    <row r="220" spans="1:23" ht="15.75">
      <c r="A220" s="235"/>
      <c r="B220" s="172"/>
      <c r="C220" s="173"/>
      <c r="D220" s="174"/>
      <c r="E220" s="175"/>
      <c r="F220" s="233"/>
      <c r="G220" s="329"/>
      <c r="H220" s="53">
        <f t="shared" si="17"/>
        <v>0</v>
      </c>
      <c r="I220" s="8">
        <f t="shared" si="15"/>
      </c>
      <c r="J220" s="4">
        <f t="shared" si="18"/>
      </c>
      <c r="K220" s="45">
        <f t="shared" si="19"/>
      </c>
      <c r="L220" s="5">
        <f t="shared" si="16"/>
      </c>
      <c r="M220" s="331"/>
      <c r="N220" s="331"/>
      <c r="O220" s="331"/>
      <c r="P220" s="331"/>
      <c r="Q220" s="331"/>
      <c r="R220" s="331"/>
      <c r="S220" s="331"/>
      <c r="T220" s="331"/>
      <c r="U220" s="331"/>
      <c r="V220" s="331"/>
      <c r="W220" s="331"/>
    </row>
    <row r="221" spans="1:23" ht="15.75">
      <c r="A221" s="235"/>
      <c r="B221" s="172"/>
      <c r="C221" s="173"/>
      <c r="D221" s="174"/>
      <c r="E221" s="175"/>
      <c r="F221" s="233"/>
      <c r="G221" s="329"/>
      <c r="H221" s="53">
        <f t="shared" si="17"/>
        <v>0</v>
      </c>
      <c r="I221" s="8">
        <f t="shared" si="15"/>
      </c>
      <c r="J221" s="4">
        <f t="shared" si="18"/>
      </c>
      <c r="K221" s="45">
        <f t="shared" si="19"/>
      </c>
      <c r="L221" s="5">
        <f t="shared" si="16"/>
      </c>
      <c r="M221" s="331"/>
      <c r="N221" s="331"/>
      <c r="O221" s="331"/>
      <c r="P221" s="331"/>
      <c r="Q221" s="331"/>
      <c r="R221" s="331"/>
      <c r="S221" s="331"/>
      <c r="T221" s="331"/>
      <c r="U221" s="331"/>
      <c r="V221" s="331"/>
      <c r="W221" s="331"/>
    </row>
    <row r="222" spans="1:23" ht="15.75">
      <c r="A222" s="235"/>
      <c r="B222" s="172"/>
      <c r="C222" s="173"/>
      <c r="D222" s="174"/>
      <c r="E222" s="175"/>
      <c r="F222" s="233"/>
      <c r="G222" s="329"/>
      <c r="H222" s="53">
        <f t="shared" si="17"/>
        <v>0</v>
      </c>
      <c r="I222" s="8">
        <f t="shared" si="15"/>
      </c>
      <c r="J222" s="4">
        <f t="shared" si="18"/>
      </c>
      <c r="K222" s="45">
        <f t="shared" si="19"/>
      </c>
      <c r="L222" s="5">
        <f t="shared" si="16"/>
      </c>
      <c r="M222" s="331"/>
      <c r="N222" s="331"/>
      <c r="O222" s="331"/>
      <c r="P222" s="331"/>
      <c r="Q222" s="331"/>
      <c r="R222" s="331"/>
      <c r="S222" s="331"/>
      <c r="T222" s="331"/>
      <c r="U222" s="331"/>
      <c r="V222" s="331"/>
      <c r="W222" s="331"/>
    </row>
    <row r="223" spans="1:23" ht="15.75">
      <c r="A223" s="235"/>
      <c r="B223" s="172"/>
      <c r="C223" s="173"/>
      <c r="D223" s="174"/>
      <c r="E223" s="175"/>
      <c r="F223" s="233"/>
      <c r="G223" s="329"/>
      <c r="H223" s="53">
        <f t="shared" si="17"/>
        <v>0</v>
      </c>
      <c r="I223" s="8">
        <f t="shared" si="15"/>
      </c>
      <c r="J223" s="4">
        <f t="shared" si="18"/>
      </c>
      <c r="K223" s="45">
        <f t="shared" si="19"/>
      </c>
      <c r="L223" s="5">
        <f t="shared" si="16"/>
      </c>
      <c r="M223" s="331"/>
      <c r="N223" s="331"/>
      <c r="O223" s="331"/>
      <c r="P223" s="331"/>
      <c r="Q223" s="331"/>
      <c r="R223" s="331"/>
      <c r="S223" s="331"/>
      <c r="T223" s="331"/>
      <c r="U223" s="331"/>
      <c r="V223" s="331"/>
      <c r="W223" s="331"/>
    </row>
    <row r="224" spans="1:23" ht="15.75">
      <c r="A224" s="235"/>
      <c r="B224" s="172"/>
      <c r="C224" s="173"/>
      <c r="D224" s="174"/>
      <c r="E224" s="175"/>
      <c r="F224" s="233"/>
      <c r="G224" s="329"/>
      <c r="H224" s="53">
        <f t="shared" si="17"/>
        <v>0</v>
      </c>
      <c r="I224" s="8">
        <f t="shared" si="15"/>
      </c>
      <c r="J224" s="4">
        <f t="shared" si="18"/>
      </c>
      <c r="K224" s="45">
        <f t="shared" si="19"/>
      </c>
      <c r="L224" s="5">
        <f t="shared" si="16"/>
      </c>
      <c r="M224" s="331"/>
      <c r="N224" s="331"/>
      <c r="O224" s="331"/>
      <c r="P224" s="331"/>
      <c r="Q224" s="331"/>
      <c r="R224" s="331"/>
      <c r="S224" s="331"/>
      <c r="T224" s="331"/>
      <c r="U224" s="331"/>
      <c r="V224" s="331"/>
      <c r="W224" s="331"/>
    </row>
    <row r="225" spans="1:23" ht="15.75">
      <c r="A225" s="235"/>
      <c r="B225" s="172"/>
      <c r="C225" s="173"/>
      <c r="D225" s="174"/>
      <c r="E225" s="175"/>
      <c r="F225" s="233"/>
      <c r="G225" s="329"/>
      <c r="H225" s="53">
        <f t="shared" si="17"/>
        <v>0</v>
      </c>
      <c r="I225" s="8">
        <f t="shared" si="15"/>
      </c>
      <c r="J225" s="4">
        <f t="shared" si="18"/>
      </c>
      <c r="K225" s="45">
        <f t="shared" si="19"/>
      </c>
      <c r="L225" s="5">
        <f t="shared" si="16"/>
      </c>
      <c r="M225" s="331"/>
      <c r="N225" s="331"/>
      <c r="O225" s="331"/>
      <c r="P225" s="331"/>
      <c r="Q225" s="331"/>
      <c r="R225" s="331"/>
      <c r="S225" s="331"/>
      <c r="T225" s="331"/>
      <c r="U225" s="331"/>
      <c r="V225" s="331"/>
      <c r="W225" s="331"/>
    </row>
    <row r="226" spans="1:23" ht="15.75">
      <c r="A226" s="235"/>
      <c r="B226" s="172"/>
      <c r="C226" s="173"/>
      <c r="D226" s="174"/>
      <c r="E226" s="175"/>
      <c r="F226" s="233"/>
      <c r="G226" s="329"/>
      <c r="H226" s="53">
        <f t="shared" si="17"/>
        <v>0</v>
      </c>
      <c r="I226" s="8">
        <f t="shared" si="15"/>
      </c>
      <c r="J226" s="4">
        <f t="shared" si="18"/>
      </c>
      <c r="K226" s="45">
        <f t="shared" si="19"/>
      </c>
      <c r="L226" s="5">
        <f t="shared" si="16"/>
      </c>
      <c r="M226" s="331"/>
      <c r="N226" s="331"/>
      <c r="O226" s="331"/>
      <c r="P226" s="331"/>
      <c r="Q226" s="331"/>
      <c r="R226" s="331"/>
      <c r="S226" s="331"/>
      <c r="T226" s="331"/>
      <c r="U226" s="331"/>
      <c r="V226" s="331"/>
      <c r="W226" s="331"/>
    </row>
    <row r="227" spans="1:23" ht="15.75">
      <c r="A227" s="235"/>
      <c r="B227" s="172"/>
      <c r="C227" s="173"/>
      <c r="D227" s="174"/>
      <c r="E227" s="175"/>
      <c r="F227" s="233"/>
      <c r="G227" s="329"/>
      <c r="H227" s="53">
        <f t="shared" si="17"/>
        <v>0</v>
      </c>
      <c r="I227" s="8">
        <f t="shared" si="15"/>
      </c>
      <c r="J227" s="4">
        <f t="shared" si="18"/>
      </c>
      <c r="K227" s="45">
        <f t="shared" si="19"/>
      </c>
      <c r="L227" s="5">
        <f t="shared" si="16"/>
      </c>
      <c r="M227" s="331"/>
      <c r="N227" s="331"/>
      <c r="O227" s="331"/>
      <c r="P227" s="331"/>
      <c r="Q227" s="331"/>
      <c r="R227" s="331"/>
      <c r="S227" s="331"/>
      <c r="T227" s="331"/>
      <c r="U227" s="331"/>
      <c r="V227" s="331"/>
      <c r="W227" s="331"/>
    </row>
    <row r="228" spans="1:23" ht="15.75">
      <c r="A228" s="235"/>
      <c r="B228" s="172"/>
      <c r="C228" s="173"/>
      <c r="D228" s="174"/>
      <c r="E228" s="175"/>
      <c r="F228" s="233"/>
      <c r="G228" s="329"/>
      <c r="H228" s="53">
        <f t="shared" si="17"/>
        <v>0</v>
      </c>
      <c r="I228" s="8">
        <f t="shared" si="15"/>
      </c>
      <c r="J228" s="4">
        <f t="shared" si="18"/>
      </c>
      <c r="K228" s="45">
        <f t="shared" si="19"/>
      </c>
      <c r="L228" s="5">
        <f t="shared" si="16"/>
      </c>
      <c r="M228" s="331"/>
      <c r="N228" s="331"/>
      <c r="O228" s="331"/>
      <c r="P228" s="331"/>
      <c r="Q228" s="331"/>
      <c r="R228" s="331"/>
      <c r="S228" s="331"/>
      <c r="T228" s="331"/>
      <c r="U228" s="331"/>
      <c r="V228" s="331"/>
      <c r="W228" s="331"/>
    </row>
    <row r="229" spans="1:23" ht="15.75">
      <c r="A229" s="235"/>
      <c r="B229" s="172"/>
      <c r="C229" s="173"/>
      <c r="D229" s="174"/>
      <c r="E229" s="175"/>
      <c r="F229" s="233"/>
      <c r="G229" s="329"/>
      <c r="H229" s="53">
        <f t="shared" si="17"/>
        <v>0</v>
      </c>
      <c r="I229" s="8">
        <f t="shared" si="15"/>
      </c>
      <c r="J229" s="4">
        <f t="shared" si="18"/>
      </c>
      <c r="K229" s="45">
        <f t="shared" si="19"/>
      </c>
      <c r="L229" s="5">
        <f t="shared" si="16"/>
      </c>
      <c r="M229" s="331"/>
      <c r="N229" s="331"/>
      <c r="O229" s="331"/>
      <c r="P229" s="331"/>
      <c r="Q229" s="331"/>
      <c r="R229" s="331"/>
      <c r="S229" s="331"/>
      <c r="T229" s="331"/>
      <c r="U229" s="331"/>
      <c r="V229" s="331"/>
      <c r="W229" s="331"/>
    </row>
    <row r="230" spans="1:23" ht="15.75">
      <c r="A230" s="235"/>
      <c r="B230" s="172"/>
      <c r="C230" s="173"/>
      <c r="D230" s="174"/>
      <c r="E230" s="175"/>
      <c r="F230" s="233"/>
      <c r="G230" s="329"/>
      <c r="H230" s="53">
        <f t="shared" si="17"/>
        <v>0</v>
      </c>
      <c r="I230" s="8">
        <f t="shared" si="15"/>
      </c>
      <c r="J230" s="4">
        <f t="shared" si="18"/>
      </c>
      <c r="K230" s="45">
        <f t="shared" si="19"/>
      </c>
      <c r="L230" s="5">
        <f t="shared" si="16"/>
      </c>
      <c r="M230" s="331"/>
      <c r="N230" s="331"/>
      <c r="O230" s="331"/>
      <c r="P230" s="331"/>
      <c r="Q230" s="331"/>
      <c r="R230" s="331"/>
      <c r="S230" s="331"/>
      <c r="T230" s="331"/>
      <c r="U230" s="331"/>
      <c r="V230" s="331"/>
      <c r="W230" s="331"/>
    </row>
    <row r="231" spans="1:23" ht="15.75">
      <c r="A231" s="235"/>
      <c r="B231" s="172"/>
      <c r="C231" s="173"/>
      <c r="D231" s="174"/>
      <c r="E231" s="175"/>
      <c r="F231" s="233"/>
      <c r="G231" s="329"/>
      <c r="H231" s="53">
        <f t="shared" si="17"/>
        <v>0</v>
      </c>
      <c r="I231" s="8">
        <f t="shared" si="15"/>
      </c>
      <c r="J231" s="4">
        <f t="shared" si="18"/>
      </c>
      <c r="K231" s="45">
        <f t="shared" si="19"/>
      </c>
      <c r="L231" s="5">
        <f t="shared" si="16"/>
      </c>
      <c r="M231" s="331"/>
      <c r="N231" s="331"/>
      <c r="O231" s="331"/>
      <c r="P231" s="331"/>
      <c r="Q231" s="331"/>
      <c r="R231" s="331"/>
      <c r="S231" s="331"/>
      <c r="T231" s="331"/>
      <c r="U231" s="331"/>
      <c r="V231" s="331"/>
      <c r="W231" s="331"/>
    </row>
    <row r="232" spans="1:23" ht="15.75">
      <c r="A232" s="235"/>
      <c r="B232" s="172"/>
      <c r="C232" s="173"/>
      <c r="D232" s="174"/>
      <c r="E232" s="175"/>
      <c r="F232" s="233"/>
      <c r="G232" s="329"/>
      <c r="H232" s="53">
        <f t="shared" si="17"/>
        <v>0</v>
      </c>
      <c r="I232" s="8">
        <f t="shared" si="15"/>
      </c>
      <c r="J232" s="4">
        <f t="shared" si="18"/>
      </c>
      <c r="K232" s="45">
        <f t="shared" si="19"/>
      </c>
      <c r="L232" s="5">
        <f t="shared" si="16"/>
      </c>
      <c r="M232" s="331"/>
      <c r="N232" s="331"/>
      <c r="O232" s="331"/>
      <c r="P232" s="331"/>
      <c r="Q232" s="331"/>
      <c r="R232" s="331"/>
      <c r="S232" s="331"/>
      <c r="T232" s="331"/>
      <c r="U232" s="331"/>
      <c r="V232" s="331"/>
      <c r="W232" s="331"/>
    </row>
    <row r="233" spans="1:23" ht="15.75">
      <c r="A233" s="235"/>
      <c r="B233" s="172"/>
      <c r="C233" s="173"/>
      <c r="D233" s="174"/>
      <c r="E233" s="175"/>
      <c r="F233" s="233"/>
      <c r="G233" s="329"/>
      <c r="H233" s="53">
        <f t="shared" si="17"/>
        <v>0</v>
      </c>
      <c r="I233" s="8">
        <f t="shared" si="15"/>
      </c>
      <c r="J233" s="4">
        <f t="shared" si="18"/>
      </c>
      <c r="K233" s="45">
        <f t="shared" si="19"/>
      </c>
      <c r="L233" s="5">
        <f t="shared" si="16"/>
      </c>
      <c r="M233" s="331"/>
      <c r="N233" s="331"/>
      <c r="O233" s="331"/>
      <c r="P233" s="331"/>
      <c r="Q233" s="331"/>
      <c r="R233" s="331"/>
      <c r="S233" s="331"/>
      <c r="T233" s="331"/>
      <c r="U233" s="331"/>
      <c r="V233" s="331"/>
      <c r="W233" s="331"/>
    </row>
    <row r="234" spans="1:23" ht="15.75">
      <c r="A234" s="235"/>
      <c r="B234" s="172"/>
      <c r="C234" s="173"/>
      <c r="D234" s="174"/>
      <c r="E234" s="175"/>
      <c r="F234" s="233"/>
      <c r="G234" s="329"/>
      <c r="H234" s="53">
        <f t="shared" si="17"/>
        <v>0</v>
      </c>
      <c r="I234" s="8">
        <f t="shared" si="15"/>
      </c>
      <c r="J234" s="4">
        <f t="shared" si="18"/>
      </c>
      <c r="K234" s="45">
        <f t="shared" si="19"/>
      </c>
      <c r="L234" s="5">
        <f t="shared" si="16"/>
      </c>
      <c r="M234" s="331"/>
      <c r="N234" s="331"/>
      <c r="O234" s="331"/>
      <c r="P234" s="331"/>
      <c r="Q234" s="331"/>
      <c r="R234" s="331"/>
      <c r="S234" s="331"/>
      <c r="T234" s="331"/>
      <c r="U234" s="331"/>
      <c r="V234" s="331"/>
      <c r="W234" s="331"/>
    </row>
    <row r="235" spans="1:23" ht="15.75">
      <c r="A235" s="235"/>
      <c r="B235" s="172"/>
      <c r="C235" s="173"/>
      <c r="D235" s="174"/>
      <c r="E235" s="175"/>
      <c r="F235" s="233"/>
      <c r="G235" s="329"/>
      <c r="H235" s="53">
        <f t="shared" si="17"/>
        <v>0</v>
      </c>
      <c r="I235" s="8">
        <f t="shared" si="15"/>
      </c>
      <c r="J235" s="4">
        <f t="shared" si="18"/>
      </c>
      <c r="K235" s="45">
        <f t="shared" si="19"/>
      </c>
      <c r="L235" s="5">
        <f t="shared" si="16"/>
      </c>
      <c r="M235" s="331"/>
      <c r="N235" s="331"/>
      <c r="O235" s="331"/>
      <c r="P235" s="331"/>
      <c r="Q235" s="331"/>
      <c r="R235" s="331"/>
      <c r="S235" s="331"/>
      <c r="T235" s="331"/>
      <c r="U235" s="331"/>
      <c r="V235" s="331"/>
      <c r="W235" s="331"/>
    </row>
    <row r="236" spans="1:23" ht="15.75">
      <c r="A236" s="235"/>
      <c r="B236" s="172"/>
      <c r="C236" s="173"/>
      <c r="D236" s="174"/>
      <c r="E236" s="175"/>
      <c r="F236" s="233"/>
      <c r="G236" s="329"/>
      <c r="H236" s="53">
        <f t="shared" si="17"/>
        <v>0</v>
      </c>
      <c r="I236" s="8">
        <f t="shared" si="15"/>
      </c>
      <c r="J236" s="4">
        <f t="shared" si="18"/>
      </c>
      <c r="K236" s="45">
        <f t="shared" si="19"/>
      </c>
      <c r="L236" s="5">
        <f t="shared" si="16"/>
      </c>
      <c r="M236" s="331"/>
      <c r="N236" s="331"/>
      <c r="O236" s="331"/>
      <c r="P236" s="331"/>
      <c r="Q236" s="331"/>
      <c r="R236" s="331"/>
      <c r="S236" s="331"/>
      <c r="T236" s="331"/>
      <c r="U236" s="331"/>
      <c r="V236" s="331"/>
      <c r="W236" s="331"/>
    </row>
    <row r="237" spans="1:23" ht="15.75">
      <c r="A237" s="235"/>
      <c r="B237" s="172"/>
      <c r="C237" s="173"/>
      <c r="D237" s="174"/>
      <c r="E237" s="175"/>
      <c r="F237" s="233"/>
      <c r="G237" s="329"/>
      <c r="H237" s="53">
        <f t="shared" si="17"/>
        <v>0</v>
      </c>
      <c r="I237" s="8">
        <f t="shared" si="15"/>
      </c>
      <c r="J237" s="4">
        <f t="shared" si="18"/>
      </c>
      <c r="K237" s="45">
        <f t="shared" si="19"/>
      </c>
      <c r="L237" s="5">
        <f t="shared" si="16"/>
      </c>
      <c r="M237" s="331"/>
      <c r="N237" s="331"/>
      <c r="O237" s="331"/>
      <c r="P237" s="331"/>
      <c r="Q237" s="331"/>
      <c r="R237" s="331"/>
      <c r="S237" s="331"/>
      <c r="T237" s="331"/>
      <c r="U237" s="331"/>
      <c r="V237" s="331"/>
      <c r="W237" s="331"/>
    </row>
    <row r="238" spans="1:23" ht="15.75">
      <c r="A238" s="235"/>
      <c r="B238" s="172"/>
      <c r="C238" s="173"/>
      <c r="D238" s="174"/>
      <c r="E238" s="175"/>
      <c r="F238" s="233"/>
      <c r="G238" s="329"/>
      <c r="H238" s="53">
        <f t="shared" si="17"/>
        <v>0</v>
      </c>
      <c r="I238" s="8">
        <f t="shared" si="15"/>
      </c>
      <c r="J238" s="4">
        <f t="shared" si="18"/>
      </c>
      <c r="K238" s="45">
        <f t="shared" si="19"/>
      </c>
      <c r="L238" s="5">
        <f t="shared" si="16"/>
      </c>
      <c r="M238" s="331"/>
      <c r="N238" s="331"/>
      <c r="O238" s="331"/>
      <c r="P238" s="331"/>
      <c r="Q238" s="331"/>
      <c r="R238" s="331"/>
      <c r="S238" s="331"/>
      <c r="T238" s="331"/>
      <c r="U238" s="331"/>
      <c r="V238" s="331"/>
      <c r="W238" s="331"/>
    </row>
    <row r="239" spans="1:23" ht="15.75">
      <c r="A239" s="235"/>
      <c r="B239" s="172"/>
      <c r="C239" s="173"/>
      <c r="D239" s="174"/>
      <c r="E239" s="175"/>
      <c r="F239" s="233"/>
      <c r="G239" s="329"/>
      <c r="H239" s="53">
        <f t="shared" si="17"/>
        <v>0</v>
      </c>
      <c r="I239" s="8">
        <f t="shared" si="15"/>
      </c>
      <c r="J239" s="4">
        <f t="shared" si="18"/>
      </c>
      <c r="K239" s="45">
        <f t="shared" si="19"/>
      </c>
      <c r="L239" s="5">
        <f t="shared" si="16"/>
      </c>
      <c r="M239" s="331"/>
      <c r="N239" s="331"/>
      <c r="O239" s="331"/>
      <c r="P239" s="331"/>
      <c r="Q239" s="331"/>
      <c r="R239" s="331"/>
      <c r="S239" s="331"/>
      <c r="T239" s="331"/>
      <c r="U239" s="331"/>
      <c r="V239" s="331"/>
      <c r="W239" s="331"/>
    </row>
    <row r="240" spans="1:23" ht="15.75">
      <c r="A240" s="235"/>
      <c r="B240" s="172"/>
      <c r="C240" s="173"/>
      <c r="D240" s="174"/>
      <c r="E240" s="175"/>
      <c r="F240" s="233"/>
      <c r="G240" s="329"/>
      <c r="H240" s="53">
        <f t="shared" si="17"/>
        <v>0</v>
      </c>
      <c r="I240" s="8">
        <f t="shared" si="15"/>
      </c>
      <c r="J240" s="4">
        <f t="shared" si="18"/>
      </c>
      <c r="K240" s="45">
        <f t="shared" si="19"/>
      </c>
      <c r="L240" s="5">
        <f t="shared" si="16"/>
      </c>
      <c r="M240" s="331"/>
      <c r="N240" s="331"/>
      <c r="O240" s="331"/>
      <c r="P240" s="331"/>
      <c r="Q240" s="331"/>
      <c r="R240" s="331"/>
      <c r="S240" s="331"/>
      <c r="T240" s="331"/>
      <c r="U240" s="331"/>
      <c r="V240" s="331"/>
      <c r="W240" s="331"/>
    </row>
    <row r="241" spans="1:23" ht="15.75">
      <c r="A241" s="235"/>
      <c r="B241" s="172"/>
      <c r="C241" s="173"/>
      <c r="D241" s="174"/>
      <c r="E241" s="175"/>
      <c r="F241" s="233"/>
      <c r="G241" s="329"/>
      <c r="H241" s="53">
        <f t="shared" si="17"/>
        <v>0</v>
      </c>
      <c r="I241" s="8">
        <f t="shared" si="15"/>
      </c>
      <c r="J241" s="4">
        <f t="shared" si="18"/>
      </c>
      <c r="K241" s="45">
        <f t="shared" si="19"/>
      </c>
      <c r="L241" s="5">
        <f t="shared" si="16"/>
      </c>
      <c r="M241" s="331"/>
      <c r="N241" s="331"/>
      <c r="O241" s="331"/>
      <c r="P241" s="331"/>
      <c r="Q241" s="331"/>
      <c r="R241" s="331"/>
      <c r="S241" s="331"/>
      <c r="T241" s="331"/>
      <c r="U241" s="331"/>
      <c r="V241" s="331"/>
      <c r="W241" s="331"/>
    </row>
    <row r="242" spans="1:23" ht="15.75">
      <c r="A242" s="235"/>
      <c r="B242" s="172"/>
      <c r="C242" s="173"/>
      <c r="D242" s="174"/>
      <c r="E242" s="175"/>
      <c r="F242" s="233"/>
      <c r="G242" s="329"/>
      <c r="H242" s="53">
        <f t="shared" si="17"/>
        <v>0</v>
      </c>
      <c r="I242" s="8">
        <f t="shared" si="15"/>
      </c>
      <c r="J242" s="4">
        <f t="shared" si="18"/>
      </c>
      <c r="K242" s="45">
        <f t="shared" si="19"/>
      </c>
      <c r="L242" s="5">
        <f t="shared" si="16"/>
      </c>
      <c r="M242" s="331"/>
      <c r="N242" s="331"/>
      <c r="O242" s="331"/>
      <c r="P242" s="331"/>
      <c r="Q242" s="331"/>
      <c r="R242" s="331"/>
      <c r="S242" s="331"/>
      <c r="T242" s="331"/>
      <c r="U242" s="331"/>
      <c r="V242" s="331"/>
      <c r="W242" s="331"/>
    </row>
    <row r="243" spans="1:23" ht="15.75">
      <c r="A243" s="235"/>
      <c r="B243" s="172"/>
      <c r="C243" s="173"/>
      <c r="D243" s="174"/>
      <c r="E243" s="175"/>
      <c r="F243" s="233"/>
      <c r="G243" s="329"/>
      <c r="H243" s="53">
        <f t="shared" si="17"/>
        <v>0</v>
      </c>
      <c r="I243" s="8">
        <f t="shared" si="15"/>
      </c>
      <c r="J243" s="4">
        <f t="shared" si="18"/>
      </c>
      <c r="K243" s="45">
        <f t="shared" si="19"/>
      </c>
      <c r="L243" s="5">
        <f t="shared" si="16"/>
      </c>
      <c r="M243" s="331"/>
      <c r="N243" s="331"/>
      <c r="O243" s="331"/>
      <c r="P243" s="331"/>
      <c r="Q243" s="331"/>
      <c r="R243" s="331"/>
      <c r="S243" s="331"/>
      <c r="T243" s="331"/>
      <c r="U243" s="331"/>
      <c r="V243" s="331"/>
      <c r="W243" s="331"/>
    </row>
    <row r="244" spans="1:23" ht="15.75">
      <c r="A244" s="235"/>
      <c r="B244" s="172"/>
      <c r="C244" s="173"/>
      <c r="D244" s="174"/>
      <c r="E244" s="175"/>
      <c r="F244" s="233"/>
      <c r="G244" s="329"/>
      <c r="H244" s="53">
        <f t="shared" si="17"/>
        <v>0</v>
      </c>
      <c r="I244" s="8">
        <f t="shared" si="15"/>
      </c>
      <c r="J244" s="4">
        <f t="shared" si="18"/>
      </c>
      <c r="K244" s="45">
        <f t="shared" si="19"/>
      </c>
      <c r="L244" s="5">
        <f t="shared" si="16"/>
      </c>
      <c r="M244" s="331"/>
      <c r="N244" s="331"/>
      <c r="O244" s="331"/>
      <c r="P244" s="331"/>
      <c r="Q244" s="331"/>
      <c r="R244" s="331"/>
      <c r="S244" s="331"/>
      <c r="T244" s="331"/>
      <c r="U244" s="331"/>
      <c r="V244" s="331"/>
      <c r="W244" s="331"/>
    </row>
    <row r="245" spans="1:23" ht="15.75">
      <c r="A245" s="235"/>
      <c r="B245" s="172"/>
      <c r="C245" s="173"/>
      <c r="D245" s="174"/>
      <c r="E245" s="175"/>
      <c r="F245" s="233"/>
      <c r="G245" s="329"/>
      <c r="H245" s="53">
        <f t="shared" si="17"/>
        <v>0</v>
      </c>
      <c r="I245" s="8">
        <f t="shared" si="15"/>
      </c>
      <c r="J245" s="4">
        <f t="shared" si="18"/>
      </c>
      <c r="K245" s="45">
        <f t="shared" si="19"/>
      </c>
      <c r="L245" s="5">
        <f t="shared" si="16"/>
      </c>
      <c r="M245" s="331"/>
      <c r="N245" s="331"/>
      <c r="O245" s="331"/>
      <c r="P245" s="331"/>
      <c r="Q245" s="331"/>
      <c r="R245" s="331"/>
      <c r="S245" s="331"/>
      <c r="T245" s="331"/>
      <c r="U245" s="331"/>
      <c r="V245" s="331"/>
      <c r="W245" s="331"/>
    </row>
    <row r="246" spans="1:23" ht="15.75">
      <c r="A246" s="235"/>
      <c r="B246" s="172"/>
      <c r="C246" s="173"/>
      <c r="D246" s="174"/>
      <c r="E246" s="175"/>
      <c r="F246" s="233"/>
      <c r="G246" s="329"/>
      <c r="H246" s="53">
        <f t="shared" si="17"/>
        <v>0</v>
      </c>
      <c r="I246" s="8">
        <f t="shared" si="15"/>
      </c>
      <c r="J246" s="4">
        <f t="shared" si="18"/>
      </c>
      <c r="K246" s="45">
        <f t="shared" si="19"/>
      </c>
      <c r="L246" s="5">
        <f t="shared" si="16"/>
      </c>
      <c r="M246" s="331"/>
      <c r="N246" s="331"/>
      <c r="O246" s="331"/>
      <c r="P246" s="331"/>
      <c r="Q246" s="331"/>
      <c r="R246" s="331"/>
      <c r="S246" s="331"/>
      <c r="T246" s="331"/>
      <c r="U246" s="331"/>
      <c r="V246" s="331"/>
      <c r="W246" s="331"/>
    </row>
    <row r="247" spans="1:23" ht="15.75">
      <c r="A247" s="235"/>
      <c r="B247" s="172"/>
      <c r="C247" s="173"/>
      <c r="D247" s="174"/>
      <c r="E247" s="175"/>
      <c r="F247" s="233"/>
      <c r="G247" s="329"/>
      <c r="H247" s="53">
        <f t="shared" si="17"/>
        <v>0</v>
      </c>
      <c r="I247" s="8">
        <f t="shared" si="15"/>
      </c>
      <c r="J247" s="4">
        <f t="shared" si="18"/>
      </c>
      <c r="K247" s="45">
        <f t="shared" si="19"/>
      </c>
      <c r="L247" s="5">
        <f t="shared" si="16"/>
      </c>
      <c r="M247" s="331"/>
      <c r="N247" s="331"/>
      <c r="O247" s="331"/>
      <c r="P247" s="331"/>
      <c r="Q247" s="331"/>
      <c r="R247" s="331"/>
      <c r="S247" s="331"/>
      <c r="T247" s="331"/>
      <c r="U247" s="331"/>
      <c r="V247" s="331"/>
      <c r="W247" s="331"/>
    </row>
    <row r="248" spans="1:23" ht="15.75">
      <c r="A248" s="235"/>
      <c r="B248" s="172"/>
      <c r="C248" s="173"/>
      <c r="D248" s="174"/>
      <c r="E248" s="175"/>
      <c r="F248" s="233"/>
      <c r="G248" s="329"/>
      <c r="H248" s="53">
        <f t="shared" si="17"/>
        <v>0</v>
      </c>
      <c r="I248" s="8">
        <f t="shared" si="15"/>
      </c>
      <c r="J248" s="4">
        <f t="shared" si="18"/>
      </c>
      <c r="K248" s="45">
        <f t="shared" si="19"/>
      </c>
      <c r="L248" s="5">
        <f t="shared" si="16"/>
      </c>
      <c r="M248" s="331"/>
      <c r="N248" s="331"/>
      <c r="O248" s="331"/>
      <c r="P248" s="331"/>
      <c r="Q248" s="331"/>
      <c r="R248" s="331"/>
      <c r="S248" s="331"/>
      <c r="T248" s="331"/>
      <c r="U248" s="331"/>
      <c r="V248" s="331"/>
      <c r="W248" s="331"/>
    </row>
    <row r="249" spans="1:23" ht="15.75">
      <c r="A249" s="235"/>
      <c r="B249" s="172"/>
      <c r="C249" s="173"/>
      <c r="D249" s="174"/>
      <c r="E249" s="175"/>
      <c r="F249" s="233"/>
      <c r="G249" s="329"/>
      <c r="H249" s="53">
        <f t="shared" si="17"/>
        <v>0</v>
      </c>
      <c r="I249" s="8">
        <f t="shared" si="15"/>
      </c>
      <c r="J249" s="4">
        <f t="shared" si="18"/>
      </c>
      <c r="K249" s="45">
        <f t="shared" si="19"/>
      </c>
      <c r="L249" s="5">
        <f t="shared" si="16"/>
      </c>
      <c r="M249" s="331"/>
      <c r="N249" s="331"/>
      <c r="O249" s="331"/>
      <c r="P249" s="331"/>
      <c r="Q249" s="331"/>
      <c r="R249" s="331"/>
      <c r="S249" s="331"/>
      <c r="T249" s="331"/>
      <c r="U249" s="331"/>
      <c r="V249" s="331"/>
      <c r="W249" s="331"/>
    </row>
    <row r="250" spans="1:23" ht="15.75">
      <c r="A250" s="235"/>
      <c r="B250" s="172"/>
      <c r="C250" s="173"/>
      <c r="D250" s="174"/>
      <c r="E250" s="175"/>
      <c r="F250" s="233"/>
      <c r="G250" s="329"/>
      <c r="H250" s="53">
        <f t="shared" si="17"/>
        <v>0</v>
      </c>
      <c r="I250" s="8">
        <f t="shared" si="15"/>
      </c>
      <c r="J250" s="4">
        <f t="shared" si="18"/>
      </c>
      <c r="K250" s="45">
        <f t="shared" si="19"/>
      </c>
      <c r="L250" s="5">
        <f t="shared" si="16"/>
      </c>
      <c r="M250" s="331"/>
      <c r="N250" s="331"/>
      <c r="O250" s="331"/>
      <c r="P250" s="331"/>
      <c r="Q250" s="331"/>
      <c r="R250" s="331"/>
      <c r="S250" s="331"/>
      <c r="T250" s="331"/>
      <c r="U250" s="331"/>
      <c r="V250" s="331"/>
      <c r="W250" s="331"/>
    </row>
    <row r="251" spans="1:23" ht="15.75">
      <c r="A251" s="235"/>
      <c r="B251" s="172"/>
      <c r="C251" s="173"/>
      <c r="D251" s="174"/>
      <c r="E251" s="175"/>
      <c r="F251" s="233"/>
      <c r="G251" s="329"/>
      <c r="H251" s="53">
        <f t="shared" si="17"/>
        <v>0</v>
      </c>
      <c r="I251" s="8">
        <f t="shared" si="15"/>
      </c>
      <c r="J251" s="4">
        <f t="shared" si="18"/>
      </c>
      <c r="K251" s="45">
        <f t="shared" si="19"/>
      </c>
      <c r="L251" s="5">
        <f t="shared" si="16"/>
      </c>
      <c r="M251" s="331"/>
      <c r="N251" s="331"/>
      <c r="O251" s="331"/>
      <c r="P251" s="331"/>
      <c r="Q251" s="331"/>
      <c r="R251" s="331"/>
      <c r="S251" s="331"/>
      <c r="T251" s="331"/>
      <c r="U251" s="331"/>
      <c r="V251" s="331"/>
      <c r="W251" s="331"/>
    </row>
    <row r="252" spans="1:23" ht="15.75">
      <c r="A252" s="235"/>
      <c r="B252" s="172"/>
      <c r="C252" s="173"/>
      <c r="D252" s="174"/>
      <c r="E252" s="175"/>
      <c r="F252" s="233"/>
      <c r="G252" s="329"/>
      <c r="H252" s="53">
        <f t="shared" si="17"/>
        <v>0</v>
      </c>
      <c r="I252" s="8">
        <f t="shared" si="15"/>
      </c>
      <c r="J252" s="4">
        <f t="shared" si="18"/>
      </c>
      <c r="K252" s="45">
        <f t="shared" si="19"/>
      </c>
      <c r="L252" s="5">
        <f t="shared" si="16"/>
      </c>
      <c r="M252" s="331"/>
      <c r="N252" s="331"/>
      <c r="O252" s="331"/>
      <c r="P252" s="331"/>
      <c r="Q252" s="331"/>
      <c r="R252" s="331"/>
      <c r="S252" s="331"/>
      <c r="T252" s="331"/>
      <c r="U252" s="331"/>
      <c r="V252" s="331"/>
      <c r="W252" s="331"/>
    </row>
    <row r="253" spans="1:23" ht="15.75">
      <c r="A253" s="235"/>
      <c r="B253" s="172"/>
      <c r="C253" s="173"/>
      <c r="D253" s="174"/>
      <c r="E253" s="175"/>
      <c r="F253" s="233"/>
      <c r="G253" s="329"/>
      <c r="H253" s="53">
        <f t="shared" si="17"/>
        <v>0</v>
      </c>
      <c r="I253" s="8">
        <f t="shared" si="15"/>
      </c>
      <c r="J253" s="4">
        <f t="shared" si="18"/>
      </c>
      <c r="K253" s="45">
        <f t="shared" si="19"/>
      </c>
      <c r="L253" s="5">
        <f t="shared" si="16"/>
      </c>
      <c r="M253" s="331"/>
      <c r="N253" s="331"/>
      <c r="O253" s="331"/>
      <c r="P253" s="331"/>
      <c r="Q253" s="331"/>
      <c r="R253" s="331"/>
      <c r="S253" s="331"/>
      <c r="T253" s="331"/>
      <c r="U253" s="331"/>
      <c r="V253" s="331"/>
      <c r="W253" s="331"/>
    </row>
    <row r="254" spans="1:23" ht="15.75">
      <c r="A254" s="235"/>
      <c r="B254" s="172"/>
      <c r="C254" s="173"/>
      <c r="D254" s="174"/>
      <c r="E254" s="175"/>
      <c r="F254" s="233"/>
      <c r="G254" s="329"/>
      <c r="H254" s="53">
        <f t="shared" si="17"/>
        <v>0</v>
      </c>
      <c r="I254" s="8">
        <f t="shared" si="15"/>
      </c>
      <c r="J254" s="4">
        <f t="shared" si="18"/>
      </c>
      <c r="K254" s="45">
        <f t="shared" si="19"/>
      </c>
      <c r="L254" s="5">
        <f t="shared" si="16"/>
      </c>
      <c r="M254" s="331"/>
      <c r="N254" s="331"/>
      <c r="O254" s="331"/>
      <c r="P254" s="331"/>
      <c r="Q254" s="331"/>
      <c r="R254" s="331"/>
      <c r="S254" s="331"/>
      <c r="T254" s="331"/>
      <c r="U254" s="331"/>
      <c r="V254" s="331"/>
      <c r="W254" s="331"/>
    </row>
    <row r="255" spans="1:23" ht="15.75">
      <c r="A255" s="235"/>
      <c r="B255" s="172"/>
      <c r="C255" s="173"/>
      <c r="D255" s="174"/>
      <c r="E255" s="175"/>
      <c r="F255" s="233"/>
      <c r="G255" s="329"/>
      <c r="H255" s="53">
        <f t="shared" si="17"/>
        <v>0</v>
      </c>
      <c r="I255" s="8">
        <f t="shared" si="15"/>
      </c>
      <c r="J255" s="4">
        <f t="shared" si="18"/>
      </c>
      <c r="K255" s="45">
        <f t="shared" si="19"/>
      </c>
      <c r="L255" s="5">
        <f t="shared" si="16"/>
      </c>
      <c r="M255" s="331"/>
      <c r="N255" s="331"/>
      <c r="O255" s="331"/>
      <c r="P255" s="331"/>
      <c r="Q255" s="331"/>
      <c r="R255" s="331"/>
      <c r="S255" s="331"/>
      <c r="T255" s="331"/>
      <c r="U255" s="331"/>
      <c r="V255" s="331"/>
      <c r="W255" s="331"/>
    </row>
    <row r="256" spans="1:23" ht="15.75">
      <c r="A256" s="235"/>
      <c r="B256" s="172"/>
      <c r="C256" s="173"/>
      <c r="D256" s="174"/>
      <c r="E256" s="175"/>
      <c r="F256" s="233"/>
      <c r="G256" s="329"/>
      <c r="H256" s="53">
        <f t="shared" si="17"/>
        <v>0</v>
      </c>
      <c r="I256" s="8">
        <f t="shared" si="15"/>
      </c>
      <c r="J256" s="4">
        <f t="shared" si="18"/>
      </c>
      <c r="K256" s="45">
        <f t="shared" si="19"/>
      </c>
      <c r="L256" s="5">
        <f t="shared" si="16"/>
      </c>
      <c r="M256" s="331"/>
      <c r="N256" s="331"/>
      <c r="O256" s="331"/>
      <c r="P256" s="331"/>
      <c r="Q256" s="331"/>
      <c r="R256" s="331"/>
      <c r="S256" s="331"/>
      <c r="T256" s="331"/>
      <c r="U256" s="331"/>
      <c r="V256" s="331"/>
      <c r="W256" s="331"/>
    </row>
    <row r="257" spans="1:23" ht="15.75">
      <c r="A257" s="235"/>
      <c r="B257" s="172"/>
      <c r="C257" s="173"/>
      <c r="D257" s="174"/>
      <c r="E257" s="175"/>
      <c r="F257" s="233"/>
      <c r="G257" s="329"/>
      <c r="H257" s="53">
        <f t="shared" si="17"/>
        <v>0</v>
      </c>
      <c r="I257" s="8">
        <f t="shared" si="15"/>
      </c>
      <c r="J257" s="4">
        <f t="shared" si="18"/>
      </c>
      <c r="K257" s="45">
        <f t="shared" si="19"/>
      </c>
      <c r="L257" s="5">
        <f t="shared" si="16"/>
      </c>
      <c r="M257" s="331"/>
      <c r="N257" s="331"/>
      <c r="O257" s="331"/>
      <c r="P257" s="331"/>
      <c r="Q257" s="331"/>
      <c r="R257" s="331"/>
      <c r="S257" s="331"/>
      <c r="T257" s="331"/>
      <c r="U257" s="331"/>
      <c r="V257" s="331"/>
      <c r="W257" s="331"/>
    </row>
    <row r="258" spans="1:23" ht="15.75">
      <c r="A258" s="235"/>
      <c r="B258" s="172"/>
      <c r="C258" s="173"/>
      <c r="D258" s="174"/>
      <c r="E258" s="175"/>
      <c r="F258" s="233"/>
      <c r="G258" s="329"/>
      <c r="H258" s="53">
        <f t="shared" si="17"/>
        <v>0</v>
      </c>
      <c r="I258" s="8">
        <f t="shared" si="15"/>
      </c>
      <c r="J258" s="4">
        <f t="shared" si="18"/>
      </c>
      <c r="K258" s="45">
        <f t="shared" si="19"/>
      </c>
      <c r="L258" s="5">
        <f t="shared" si="16"/>
      </c>
      <c r="M258" s="331"/>
      <c r="N258" s="331"/>
      <c r="O258" s="331"/>
      <c r="P258" s="331"/>
      <c r="Q258" s="331"/>
      <c r="R258" s="331"/>
      <c r="S258" s="331"/>
      <c r="T258" s="331"/>
      <c r="U258" s="331"/>
      <c r="V258" s="331"/>
      <c r="W258" s="331"/>
    </row>
    <row r="259" spans="1:23" ht="15.75">
      <c r="A259" s="235"/>
      <c r="B259" s="172"/>
      <c r="C259" s="173"/>
      <c r="D259" s="174"/>
      <c r="E259" s="175"/>
      <c r="F259" s="233"/>
      <c r="G259" s="329"/>
      <c r="H259" s="53">
        <f t="shared" si="17"/>
        <v>0</v>
      </c>
      <c r="I259" s="8">
        <f t="shared" si="15"/>
      </c>
      <c r="J259" s="4">
        <f t="shared" si="18"/>
      </c>
      <c r="K259" s="45">
        <f t="shared" si="19"/>
      </c>
      <c r="L259" s="5">
        <f t="shared" si="16"/>
      </c>
      <c r="M259" s="331"/>
      <c r="N259" s="331"/>
      <c r="O259" s="331"/>
      <c r="P259" s="331"/>
      <c r="Q259" s="331"/>
      <c r="R259" s="331"/>
      <c r="S259" s="331"/>
      <c r="T259" s="331"/>
      <c r="U259" s="331"/>
      <c r="V259" s="331"/>
      <c r="W259" s="331"/>
    </row>
    <row r="260" spans="1:23" ht="15.75">
      <c r="A260" s="235"/>
      <c r="B260" s="172"/>
      <c r="C260" s="173"/>
      <c r="D260" s="174"/>
      <c r="E260" s="175"/>
      <c r="F260" s="233"/>
      <c r="G260" s="329"/>
      <c r="H260" s="53">
        <f t="shared" si="17"/>
        <v>0</v>
      </c>
      <c r="I260" s="8">
        <f t="shared" si="15"/>
      </c>
      <c r="J260" s="4">
        <f t="shared" si="18"/>
      </c>
      <c r="K260" s="45">
        <f t="shared" si="19"/>
      </c>
      <c r="L260" s="5">
        <f t="shared" si="16"/>
      </c>
      <c r="M260" s="331"/>
      <c r="N260" s="331"/>
      <c r="O260" s="331"/>
      <c r="P260" s="331"/>
      <c r="Q260" s="331"/>
      <c r="R260" s="331"/>
      <c r="S260" s="331"/>
      <c r="T260" s="331"/>
      <c r="U260" s="331"/>
      <c r="V260" s="331"/>
      <c r="W260" s="331"/>
    </row>
    <row r="261" spans="1:23" ht="15.75">
      <c r="A261" s="235"/>
      <c r="B261" s="172"/>
      <c r="C261" s="173"/>
      <c r="D261" s="174"/>
      <c r="E261" s="175"/>
      <c r="F261" s="233"/>
      <c r="G261" s="329"/>
      <c r="H261" s="53">
        <f t="shared" si="17"/>
        <v>0</v>
      </c>
      <c r="I261" s="8">
        <f t="shared" si="15"/>
      </c>
      <c r="J261" s="4">
        <f t="shared" si="18"/>
      </c>
      <c r="K261" s="45">
        <f t="shared" si="19"/>
      </c>
      <c r="L261" s="5">
        <f t="shared" si="16"/>
      </c>
      <c r="M261" s="331"/>
      <c r="N261" s="331"/>
      <c r="O261" s="331"/>
      <c r="P261" s="331"/>
      <c r="Q261" s="331"/>
      <c r="R261" s="331"/>
      <c r="S261" s="331"/>
      <c r="T261" s="331"/>
      <c r="U261" s="331"/>
      <c r="V261" s="331"/>
      <c r="W261" s="331"/>
    </row>
    <row r="262" spans="1:23" ht="15.75">
      <c r="A262" s="235"/>
      <c r="B262" s="172"/>
      <c r="C262" s="173"/>
      <c r="D262" s="174"/>
      <c r="E262" s="175"/>
      <c r="F262" s="233"/>
      <c r="G262" s="329"/>
      <c r="H262" s="53">
        <f t="shared" si="17"/>
        <v>0</v>
      </c>
      <c r="I262" s="8">
        <f t="shared" si="15"/>
      </c>
      <c r="J262" s="4">
        <f t="shared" si="18"/>
      </c>
      <c r="K262" s="45">
        <f t="shared" si="19"/>
      </c>
      <c r="L262" s="5">
        <f t="shared" si="16"/>
      </c>
      <c r="M262" s="331"/>
      <c r="N262" s="331"/>
      <c r="O262" s="331"/>
      <c r="P262" s="331"/>
      <c r="Q262" s="331"/>
      <c r="R262" s="331"/>
      <c r="S262" s="331"/>
      <c r="T262" s="331"/>
      <c r="U262" s="331"/>
      <c r="V262" s="331"/>
      <c r="W262" s="331"/>
    </row>
    <row r="263" spans="1:23" ht="15.75">
      <c r="A263" s="235"/>
      <c r="B263" s="172"/>
      <c r="C263" s="173"/>
      <c r="D263" s="174"/>
      <c r="E263" s="175"/>
      <c r="F263" s="233"/>
      <c r="G263" s="329"/>
      <c r="H263" s="53">
        <f t="shared" si="17"/>
        <v>0</v>
      </c>
      <c r="I263" s="8">
        <f t="shared" si="15"/>
      </c>
      <c r="J263" s="4">
        <f t="shared" si="18"/>
      </c>
      <c r="K263" s="45">
        <f t="shared" si="19"/>
      </c>
      <c r="L263" s="5">
        <f t="shared" si="16"/>
      </c>
      <c r="M263" s="331"/>
      <c r="N263" s="331"/>
      <c r="O263" s="331"/>
      <c r="P263" s="331"/>
      <c r="Q263" s="331"/>
      <c r="R263" s="331"/>
      <c r="S263" s="331"/>
      <c r="T263" s="331"/>
      <c r="U263" s="331"/>
      <c r="V263" s="331"/>
      <c r="W263" s="331"/>
    </row>
    <row r="264" spans="1:23" ht="15.75">
      <c r="A264" s="235"/>
      <c r="B264" s="172"/>
      <c r="C264" s="173"/>
      <c r="D264" s="174"/>
      <c r="E264" s="175"/>
      <c r="F264" s="233"/>
      <c r="G264" s="329"/>
      <c r="H264" s="53">
        <f t="shared" si="17"/>
        <v>0</v>
      </c>
      <c r="I264" s="8">
        <f t="shared" si="15"/>
      </c>
      <c r="J264" s="4">
        <f t="shared" si="18"/>
      </c>
      <c r="K264" s="45">
        <f t="shared" si="19"/>
      </c>
      <c r="L264" s="5">
        <f t="shared" si="16"/>
      </c>
      <c r="M264" s="331"/>
      <c r="N264" s="331"/>
      <c r="O264" s="331"/>
      <c r="P264" s="331"/>
      <c r="Q264" s="331"/>
      <c r="R264" s="331"/>
      <c r="S264" s="331"/>
      <c r="T264" s="331"/>
      <c r="U264" s="331"/>
      <c r="V264" s="331"/>
      <c r="W264" s="331"/>
    </row>
    <row r="265" spans="1:23" ht="15.75">
      <c r="A265" s="235"/>
      <c r="B265" s="172"/>
      <c r="C265" s="173"/>
      <c r="D265" s="174"/>
      <c r="E265" s="175"/>
      <c r="F265" s="233"/>
      <c r="G265" s="329"/>
      <c r="H265" s="53">
        <f t="shared" si="17"/>
        <v>0</v>
      </c>
      <c r="I265" s="8">
        <f aca="true" t="shared" si="20" ref="I265:I300">IF(C265="","",ROUND(VLOOKUP(C265,LookupArea,5,FALSE),4))</f>
      </c>
      <c r="J265" s="4">
        <f t="shared" si="18"/>
      </c>
      <c r="K265" s="45">
        <f t="shared" si="19"/>
      </c>
      <c r="L265" s="5">
        <f aca="true" t="shared" si="21" ref="L265:L300">IF(C265="","",VLOOKUP(C265,LookupArea,2,FALSE))</f>
      </c>
      <c r="M265" s="331"/>
      <c r="N265" s="331"/>
      <c r="O265" s="331"/>
      <c r="P265" s="331"/>
      <c r="Q265" s="331"/>
      <c r="R265" s="331"/>
      <c r="S265" s="331"/>
      <c r="T265" s="331"/>
      <c r="U265" s="331"/>
      <c r="V265" s="331"/>
      <c r="W265" s="331"/>
    </row>
    <row r="266" spans="1:23" ht="15.75">
      <c r="A266" s="235"/>
      <c r="B266" s="172"/>
      <c r="C266" s="173"/>
      <c r="D266" s="174"/>
      <c r="E266" s="175"/>
      <c r="F266" s="233"/>
      <c r="G266" s="329"/>
      <c r="H266" s="53">
        <f t="shared" si="17"/>
        <v>0</v>
      </c>
      <c r="I266" s="8">
        <f t="shared" si="20"/>
      </c>
      <c r="J266" s="4">
        <f t="shared" si="18"/>
      </c>
      <c r="K266" s="45">
        <f t="shared" si="19"/>
      </c>
      <c r="L266" s="5">
        <f t="shared" si="21"/>
      </c>
      <c r="M266" s="331"/>
      <c r="N266" s="331"/>
      <c r="O266" s="331"/>
      <c r="P266" s="331"/>
      <c r="Q266" s="331"/>
      <c r="R266" s="331"/>
      <c r="S266" s="331"/>
      <c r="T266" s="331"/>
      <c r="U266" s="331"/>
      <c r="V266" s="331"/>
      <c r="W266" s="331"/>
    </row>
    <row r="267" spans="1:23" ht="15.75">
      <c r="A267" s="235"/>
      <c r="B267" s="172"/>
      <c r="C267" s="173"/>
      <c r="D267" s="174"/>
      <c r="E267" s="175"/>
      <c r="F267" s="233"/>
      <c r="G267" s="329"/>
      <c r="H267" s="53">
        <f t="shared" si="17"/>
        <v>0</v>
      </c>
      <c r="I267" s="8">
        <f t="shared" si="20"/>
      </c>
      <c r="J267" s="4">
        <f t="shared" si="18"/>
      </c>
      <c r="K267" s="45">
        <f t="shared" si="19"/>
      </c>
      <c r="L267" s="5">
        <f t="shared" si="21"/>
      </c>
      <c r="M267" s="331"/>
      <c r="N267" s="331"/>
      <c r="O267" s="331"/>
      <c r="P267" s="331"/>
      <c r="Q267" s="331"/>
      <c r="R267" s="331"/>
      <c r="S267" s="331"/>
      <c r="T267" s="331"/>
      <c r="U267" s="331"/>
      <c r="V267" s="331"/>
      <c r="W267" s="331"/>
    </row>
    <row r="268" spans="1:23" ht="15.75">
      <c r="A268" s="235"/>
      <c r="B268" s="172"/>
      <c r="C268" s="173"/>
      <c r="D268" s="174"/>
      <c r="E268" s="175"/>
      <c r="F268" s="233"/>
      <c r="G268" s="329"/>
      <c r="H268" s="53">
        <f t="shared" si="17"/>
        <v>0</v>
      </c>
      <c r="I268" s="8">
        <f t="shared" si="20"/>
      </c>
      <c r="J268" s="4">
        <f t="shared" si="18"/>
      </c>
      <c r="K268" s="45">
        <f t="shared" si="19"/>
      </c>
      <c r="L268" s="5">
        <f t="shared" si="21"/>
      </c>
      <c r="M268" s="331"/>
      <c r="N268" s="331"/>
      <c r="O268" s="331"/>
      <c r="P268" s="331"/>
      <c r="Q268" s="331"/>
      <c r="R268" s="331"/>
      <c r="S268" s="331"/>
      <c r="T268" s="331"/>
      <c r="U268" s="331"/>
      <c r="V268" s="331"/>
      <c r="W268" s="331"/>
    </row>
    <row r="269" spans="1:23" ht="15.75">
      <c r="A269" s="235"/>
      <c r="B269" s="172"/>
      <c r="C269" s="173"/>
      <c r="D269" s="174"/>
      <c r="E269" s="175"/>
      <c r="F269" s="233"/>
      <c r="G269" s="329"/>
      <c r="H269" s="53">
        <f aca="true" t="shared" si="22" ref="H269:H300">ROUND(F269*G269,4)</f>
        <v>0</v>
      </c>
      <c r="I269" s="8">
        <f t="shared" si="20"/>
      </c>
      <c r="J269" s="4">
        <f aca="true" t="shared" si="23" ref="J269:J300">IF(C269="","",ROUND(I269*E269,2))</f>
      </c>
      <c r="K269" s="45">
        <f aca="true" t="shared" si="24" ref="K269:K300">IF(C269="","",ROUND(+J269*52,2))</f>
      </c>
      <c r="L269" s="5">
        <f t="shared" si="21"/>
      </c>
      <c r="M269" s="331"/>
      <c r="N269" s="331"/>
      <c r="O269" s="331"/>
      <c r="P269" s="331"/>
      <c r="Q269" s="331"/>
      <c r="R269" s="331"/>
      <c r="S269" s="331"/>
      <c r="T269" s="331"/>
      <c r="U269" s="331"/>
      <c r="V269" s="331"/>
      <c r="W269" s="331"/>
    </row>
    <row r="270" spans="1:23" ht="15.75">
      <c r="A270" s="235"/>
      <c r="B270" s="172"/>
      <c r="C270" s="173"/>
      <c r="D270" s="174"/>
      <c r="E270" s="175"/>
      <c r="F270" s="233"/>
      <c r="G270" s="329"/>
      <c r="H270" s="53">
        <f t="shared" si="22"/>
        <v>0</v>
      </c>
      <c r="I270" s="8">
        <f t="shared" si="20"/>
      </c>
      <c r="J270" s="4">
        <f t="shared" si="23"/>
      </c>
      <c r="K270" s="45">
        <f t="shared" si="24"/>
      </c>
      <c r="L270" s="5">
        <f t="shared" si="21"/>
      </c>
      <c r="M270" s="331"/>
      <c r="N270" s="331"/>
      <c r="O270" s="331"/>
      <c r="P270" s="331"/>
      <c r="Q270" s="331"/>
      <c r="R270" s="331"/>
      <c r="S270" s="331"/>
      <c r="T270" s="331"/>
      <c r="U270" s="331"/>
      <c r="V270" s="331"/>
      <c r="W270" s="331"/>
    </row>
    <row r="271" spans="1:23" ht="15.75">
      <c r="A271" s="235"/>
      <c r="B271" s="172"/>
      <c r="C271" s="173"/>
      <c r="D271" s="174"/>
      <c r="E271" s="175"/>
      <c r="F271" s="233"/>
      <c r="G271" s="329"/>
      <c r="H271" s="53">
        <f t="shared" si="22"/>
        <v>0</v>
      </c>
      <c r="I271" s="8">
        <f t="shared" si="20"/>
      </c>
      <c r="J271" s="4">
        <f t="shared" si="23"/>
      </c>
      <c r="K271" s="45">
        <f t="shared" si="24"/>
      </c>
      <c r="L271" s="5">
        <f t="shared" si="21"/>
      </c>
      <c r="M271" s="331"/>
      <c r="N271" s="331"/>
      <c r="O271" s="331"/>
      <c r="P271" s="331"/>
      <c r="Q271" s="331"/>
      <c r="R271" s="331"/>
      <c r="S271" s="331"/>
      <c r="T271" s="331"/>
      <c r="U271" s="331"/>
      <c r="V271" s="331"/>
      <c r="W271" s="331"/>
    </row>
    <row r="272" spans="1:23" ht="15.75">
      <c r="A272" s="235"/>
      <c r="B272" s="172"/>
      <c r="C272" s="173"/>
      <c r="D272" s="174"/>
      <c r="E272" s="175"/>
      <c r="F272" s="233"/>
      <c r="G272" s="329"/>
      <c r="H272" s="53">
        <f t="shared" si="22"/>
        <v>0</v>
      </c>
      <c r="I272" s="8">
        <f t="shared" si="20"/>
      </c>
      <c r="J272" s="4">
        <f t="shared" si="23"/>
      </c>
      <c r="K272" s="45">
        <f t="shared" si="24"/>
      </c>
      <c r="L272" s="5">
        <f t="shared" si="21"/>
      </c>
      <c r="M272" s="331"/>
      <c r="N272" s="331"/>
      <c r="O272" s="331"/>
      <c r="P272" s="331"/>
      <c r="Q272" s="331"/>
      <c r="R272" s="331"/>
      <c r="S272" s="331"/>
      <c r="T272" s="331"/>
      <c r="U272" s="331"/>
      <c r="V272" s="331"/>
      <c r="W272" s="331"/>
    </row>
    <row r="273" spans="1:23" ht="15.75">
      <c r="A273" s="235"/>
      <c r="B273" s="172"/>
      <c r="C273" s="173"/>
      <c r="D273" s="174"/>
      <c r="E273" s="175"/>
      <c r="F273" s="233"/>
      <c r="G273" s="329"/>
      <c r="H273" s="53">
        <f t="shared" si="22"/>
        <v>0</v>
      </c>
      <c r="I273" s="8">
        <f t="shared" si="20"/>
      </c>
      <c r="J273" s="4">
        <f t="shared" si="23"/>
      </c>
      <c r="K273" s="45">
        <f t="shared" si="24"/>
      </c>
      <c r="L273" s="5">
        <f t="shared" si="21"/>
      </c>
      <c r="M273" s="331"/>
      <c r="N273" s="331"/>
      <c r="O273" s="331"/>
      <c r="P273" s="331"/>
      <c r="Q273" s="331"/>
      <c r="R273" s="331"/>
      <c r="S273" s="331"/>
      <c r="T273" s="331"/>
      <c r="U273" s="331"/>
      <c r="V273" s="331"/>
      <c r="W273" s="331"/>
    </row>
    <row r="274" spans="1:23" ht="15.75">
      <c r="A274" s="235"/>
      <c r="B274" s="172"/>
      <c r="C274" s="173"/>
      <c r="D274" s="174"/>
      <c r="E274" s="175"/>
      <c r="F274" s="233"/>
      <c r="G274" s="329"/>
      <c r="H274" s="53">
        <f t="shared" si="22"/>
        <v>0</v>
      </c>
      <c r="I274" s="8">
        <f t="shared" si="20"/>
      </c>
      <c r="J274" s="4">
        <f t="shared" si="23"/>
      </c>
      <c r="K274" s="45">
        <f t="shared" si="24"/>
      </c>
      <c r="L274" s="5">
        <f t="shared" si="21"/>
      </c>
      <c r="M274" s="331"/>
      <c r="N274" s="331"/>
      <c r="O274" s="331"/>
      <c r="P274" s="331"/>
      <c r="Q274" s="331"/>
      <c r="R274" s="331"/>
      <c r="S274" s="331"/>
      <c r="T274" s="331"/>
      <c r="U274" s="331"/>
      <c r="V274" s="331"/>
      <c r="W274" s="331"/>
    </row>
    <row r="275" spans="1:23" ht="15.75">
      <c r="A275" s="235"/>
      <c r="B275" s="172"/>
      <c r="C275" s="173"/>
      <c r="D275" s="174"/>
      <c r="E275" s="175"/>
      <c r="F275" s="233"/>
      <c r="G275" s="329"/>
      <c r="H275" s="53">
        <f t="shared" si="22"/>
        <v>0</v>
      </c>
      <c r="I275" s="8">
        <f t="shared" si="20"/>
      </c>
      <c r="J275" s="4">
        <f t="shared" si="23"/>
      </c>
      <c r="K275" s="45">
        <f t="shared" si="24"/>
      </c>
      <c r="L275" s="5">
        <f t="shared" si="21"/>
      </c>
      <c r="M275" s="331"/>
      <c r="N275" s="331"/>
      <c r="O275" s="331"/>
      <c r="P275" s="331"/>
      <c r="Q275" s="331"/>
      <c r="R275" s="331"/>
      <c r="S275" s="331"/>
      <c r="T275" s="331"/>
      <c r="U275" s="331"/>
      <c r="V275" s="331"/>
      <c r="W275" s="331"/>
    </row>
    <row r="276" spans="1:23" ht="15.75">
      <c r="A276" s="235"/>
      <c r="B276" s="172"/>
      <c r="C276" s="173"/>
      <c r="D276" s="174"/>
      <c r="E276" s="175"/>
      <c r="F276" s="233"/>
      <c r="G276" s="329"/>
      <c r="H276" s="53">
        <f t="shared" si="22"/>
        <v>0</v>
      </c>
      <c r="I276" s="8">
        <f t="shared" si="20"/>
      </c>
      <c r="J276" s="4">
        <f t="shared" si="23"/>
      </c>
      <c r="K276" s="45">
        <f t="shared" si="24"/>
      </c>
      <c r="L276" s="5">
        <f t="shared" si="21"/>
      </c>
      <c r="M276" s="331"/>
      <c r="N276" s="331"/>
      <c r="O276" s="331"/>
      <c r="P276" s="331"/>
      <c r="Q276" s="331"/>
      <c r="R276" s="331"/>
      <c r="S276" s="331"/>
      <c r="T276" s="331"/>
      <c r="U276" s="331"/>
      <c r="V276" s="331"/>
      <c r="W276" s="331"/>
    </row>
    <row r="277" spans="1:23" ht="15.75">
      <c r="A277" s="235"/>
      <c r="B277" s="172"/>
      <c r="C277" s="173"/>
      <c r="D277" s="174"/>
      <c r="E277" s="175"/>
      <c r="F277" s="233"/>
      <c r="G277" s="329"/>
      <c r="H277" s="53">
        <f t="shared" si="22"/>
        <v>0</v>
      </c>
      <c r="I277" s="8">
        <f t="shared" si="20"/>
      </c>
      <c r="J277" s="4">
        <f t="shared" si="23"/>
      </c>
      <c r="K277" s="45">
        <f t="shared" si="24"/>
      </c>
      <c r="L277" s="5">
        <f t="shared" si="21"/>
      </c>
      <c r="M277" s="331"/>
      <c r="N277" s="331"/>
      <c r="O277" s="331"/>
      <c r="P277" s="331"/>
      <c r="Q277" s="331"/>
      <c r="R277" s="331"/>
      <c r="S277" s="331"/>
      <c r="T277" s="331"/>
      <c r="U277" s="331"/>
      <c r="V277" s="331"/>
      <c r="W277" s="331"/>
    </row>
    <row r="278" spans="1:23" ht="15.75">
      <c r="A278" s="235"/>
      <c r="B278" s="172"/>
      <c r="C278" s="173"/>
      <c r="D278" s="174"/>
      <c r="E278" s="175"/>
      <c r="F278" s="233"/>
      <c r="G278" s="329"/>
      <c r="H278" s="53">
        <f t="shared" si="22"/>
        <v>0</v>
      </c>
      <c r="I278" s="8">
        <f t="shared" si="20"/>
      </c>
      <c r="J278" s="4">
        <f t="shared" si="23"/>
      </c>
      <c r="K278" s="45">
        <f t="shared" si="24"/>
      </c>
      <c r="L278" s="5">
        <f t="shared" si="21"/>
      </c>
      <c r="M278" s="331"/>
      <c r="N278" s="331"/>
      <c r="O278" s="331"/>
      <c r="P278" s="331"/>
      <c r="Q278" s="331"/>
      <c r="R278" s="331"/>
      <c r="S278" s="331"/>
      <c r="T278" s="331"/>
      <c r="U278" s="331"/>
      <c r="V278" s="331"/>
      <c r="W278" s="331"/>
    </row>
    <row r="279" spans="1:23" ht="15.75">
      <c r="A279" s="235"/>
      <c r="B279" s="172"/>
      <c r="C279" s="173"/>
      <c r="D279" s="174"/>
      <c r="E279" s="175"/>
      <c r="F279" s="233"/>
      <c r="G279" s="329"/>
      <c r="H279" s="53">
        <f t="shared" si="22"/>
        <v>0</v>
      </c>
      <c r="I279" s="8">
        <f t="shared" si="20"/>
      </c>
      <c r="J279" s="4">
        <f t="shared" si="23"/>
      </c>
      <c r="K279" s="45">
        <f t="shared" si="24"/>
      </c>
      <c r="L279" s="5">
        <f t="shared" si="21"/>
      </c>
      <c r="M279" s="331"/>
      <c r="N279" s="331"/>
      <c r="O279" s="331"/>
      <c r="P279" s="331"/>
      <c r="Q279" s="331"/>
      <c r="R279" s="331"/>
      <c r="S279" s="331"/>
      <c r="T279" s="331"/>
      <c r="U279" s="331"/>
      <c r="V279" s="331"/>
      <c r="W279" s="331"/>
    </row>
    <row r="280" spans="1:23" ht="15.75">
      <c r="A280" s="235"/>
      <c r="B280" s="172"/>
      <c r="C280" s="173"/>
      <c r="D280" s="174"/>
      <c r="E280" s="175"/>
      <c r="F280" s="233"/>
      <c r="G280" s="329"/>
      <c r="H280" s="53">
        <f t="shared" si="22"/>
        <v>0</v>
      </c>
      <c r="I280" s="8">
        <f t="shared" si="20"/>
      </c>
      <c r="J280" s="4">
        <f t="shared" si="23"/>
      </c>
      <c r="K280" s="45">
        <f t="shared" si="24"/>
      </c>
      <c r="L280" s="5">
        <f t="shared" si="21"/>
      </c>
      <c r="M280" s="331"/>
      <c r="N280" s="331"/>
      <c r="O280" s="331"/>
      <c r="P280" s="331"/>
      <c r="Q280" s="331"/>
      <c r="R280" s="331"/>
      <c r="S280" s="331"/>
      <c r="T280" s="331"/>
      <c r="U280" s="331"/>
      <c r="V280" s="331"/>
      <c r="W280" s="331"/>
    </row>
    <row r="281" spans="1:23" ht="15.75">
      <c r="A281" s="235"/>
      <c r="B281" s="172"/>
      <c r="C281" s="173"/>
      <c r="D281" s="174"/>
      <c r="E281" s="175"/>
      <c r="F281" s="233"/>
      <c r="G281" s="329"/>
      <c r="H281" s="53">
        <f t="shared" si="22"/>
        <v>0</v>
      </c>
      <c r="I281" s="8">
        <f t="shared" si="20"/>
      </c>
      <c r="J281" s="4">
        <f t="shared" si="23"/>
      </c>
      <c r="K281" s="45">
        <f t="shared" si="24"/>
      </c>
      <c r="L281" s="5">
        <f t="shared" si="21"/>
      </c>
      <c r="M281" s="331"/>
      <c r="N281" s="331"/>
      <c r="O281" s="331"/>
      <c r="P281" s="331"/>
      <c r="Q281" s="331"/>
      <c r="R281" s="331"/>
      <c r="S281" s="331"/>
      <c r="T281" s="331"/>
      <c r="U281" s="331"/>
      <c r="V281" s="331"/>
      <c r="W281" s="331"/>
    </row>
    <row r="282" spans="1:23" ht="15.75">
      <c r="A282" s="235"/>
      <c r="B282" s="172"/>
      <c r="C282" s="173"/>
      <c r="D282" s="174"/>
      <c r="E282" s="175"/>
      <c r="F282" s="233"/>
      <c r="G282" s="329"/>
      <c r="H282" s="53">
        <f t="shared" si="22"/>
        <v>0</v>
      </c>
      <c r="I282" s="8">
        <f t="shared" si="20"/>
      </c>
      <c r="J282" s="4">
        <f t="shared" si="23"/>
      </c>
      <c r="K282" s="45">
        <f t="shared" si="24"/>
      </c>
      <c r="L282" s="5">
        <f t="shared" si="21"/>
      </c>
      <c r="M282" s="331"/>
      <c r="N282" s="331"/>
      <c r="O282" s="331"/>
      <c r="P282" s="331"/>
      <c r="Q282" s="331"/>
      <c r="R282" s="331"/>
      <c r="S282" s="331"/>
      <c r="T282" s="331"/>
      <c r="U282" s="331"/>
      <c r="V282" s="331"/>
      <c r="W282" s="331"/>
    </row>
    <row r="283" spans="1:23" ht="15.75">
      <c r="A283" s="235"/>
      <c r="B283" s="172"/>
      <c r="C283" s="173"/>
      <c r="D283" s="174"/>
      <c r="E283" s="175"/>
      <c r="F283" s="233"/>
      <c r="G283" s="329"/>
      <c r="H283" s="53">
        <f t="shared" si="22"/>
        <v>0</v>
      </c>
      <c r="I283" s="8">
        <f t="shared" si="20"/>
      </c>
      <c r="J283" s="4">
        <f t="shared" si="23"/>
      </c>
      <c r="K283" s="45">
        <f t="shared" si="24"/>
      </c>
      <c r="L283" s="5">
        <f t="shared" si="21"/>
      </c>
      <c r="M283" s="331"/>
      <c r="N283" s="331"/>
      <c r="O283" s="331"/>
      <c r="P283" s="331"/>
      <c r="Q283" s="331"/>
      <c r="R283" s="331"/>
      <c r="S283" s="331"/>
      <c r="T283" s="331"/>
      <c r="U283" s="331"/>
      <c r="V283" s="331"/>
      <c r="W283" s="331"/>
    </row>
    <row r="284" spans="1:23" ht="15.75">
      <c r="A284" s="235"/>
      <c r="B284" s="172"/>
      <c r="C284" s="173"/>
      <c r="D284" s="174"/>
      <c r="E284" s="175"/>
      <c r="F284" s="233"/>
      <c r="G284" s="329"/>
      <c r="H284" s="53">
        <f t="shared" si="22"/>
        <v>0</v>
      </c>
      <c r="I284" s="8">
        <f t="shared" si="20"/>
      </c>
      <c r="J284" s="4">
        <f t="shared" si="23"/>
      </c>
      <c r="K284" s="45">
        <f t="shared" si="24"/>
      </c>
      <c r="L284" s="5">
        <f t="shared" si="21"/>
      </c>
      <c r="M284" s="331"/>
      <c r="N284" s="331"/>
      <c r="O284" s="331"/>
      <c r="P284" s="331"/>
      <c r="Q284" s="331"/>
      <c r="R284" s="331"/>
      <c r="S284" s="331"/>
      <c r="T284" s="331"/>
      <c r="U284" s="331"/>
      <c r="V284" s="331"/>
      <c r="W284" s="331"/>
    </row>
    <row r="285" spans="1:23" ht="15.75">
      <c r="A285" s="235"/>
      <c r="B285" s="172"/>
      <c r="C285" s="173"/>
      <c r="D285" s="174"/>
      <c r="E285" s="175"/>
      <c r="F285" s="233"/>
      <c r="G285" s="329"/>
      <c r="H285" s="53">
        <f t="shared" si="22"/>
        <v>0</v>
      </c>
      <c r="I285" s="8">
        <f t="shared" si="20"/>
      </c>
      <c r="J285" s="4">
        <f t="shared" si="23"/>
      </c>
      <c r="K285" s="45">
        <f t="shared" si="24"/>
      </c>
      <c r="L285" s="5">
        <f t="shared" si="21"/>
      </c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</row>
    <row r="286" spans="1:23" ht="15.75">
      <c r="A286" s="235"/>
      <c r="B286" s="172"/>
      <c r="C286" s="173"/>
      <c r="D286" s="174"/>
      <c r="E286" s="175"/>
      <c r="F286" s="233"/>
      <c r="G286" s="329"/>
      <c r="H286" s="53">
        <f t="shared" si="22"/>
        <v>0</v>
      </c>
      <c r="I286" s="8">
        <f t="shared" si="20"/>
      </c>
      <c r="J286" s="4">
        <f t="shared" si="23"/>
      </c>
      <c r="K286" s="45">
        <f t="shared" si="24"/>
      </c>
      <c r="L286" s="5">
        <f t="shared" si="21"/>
      </c>
      <c r="M286" s="331"/>
      <c r="N286" s="331"/>
      <c r="O286" s="331"/>
      <c r="P286" s="331"/>
      <c r="Q286" s="331"/>
      <c r="R286" s="331"/>
      <c r="S286" s="331"/>
      <c r="T286" s="331"/>
      <c r="U286" s="331"/>
      <c r="V286" s="331"/>
      <c r="W286" s="331"/>
    </row>
    <row r="287" spans="1:23" ht="15.75">
      <c r="A287" s="235"/>
      <c r="B287" s="172"/>
      <c r="C287" s="173"/>
      <c r="D287" s="174"/>
      <c r="E287" s="175"/>
      <c r="F287" s="233"/>
      <c r="G287" s="329"/>
      <c r="H287" s="53">
        <f t="shared" si="22"/>
        <v>0</v>
      </c>
      <c r="I287" s="8">
        <f t="shared" si="20"/>
      </c>
      <c r="J287" s="4">
        <f t="shared" si="23"/>
      </c>
      <c r="K287" s="45">
        <f t="shared" si="24"/>
      </c>
      <c r="L287" s="5">
        <f t="shared" si="21"/>
      </c>
      <c r="M287" s="331"/>
      <c r="N287" s="331"/>
      <c r="O287" s="331"/>
      <c r="P287" s="331"/>
      <c r="Q287" s="331"/>
      <c r="R287" s="331"/>
      <c r="S287" s="331"/>
      <c r="T287" s="331"/>
      <c r="U287" s="331"/>
      <c r="V287" s="331"/>
      <c r="W287" s="331"/>
    </row>
    <row r="288" spans="1:23" ht="15.75">
      <c r="A288" s="235"/>
      <c r="B288" s="172"/>
      <c r="C288" s="173"/>
      <c r="D288" s="174"/>
      <c r="E288" s="175"/>
      <c r="F288" s="233"/>
      <c r="G288" s="329"/>
      <c r="H288" s="53">
        <f t="shared" si="22"/>
        <v>0</v>
      </c>
      <c r="I288" s="8">
        <f t="shared" si="20"/>
      </c>
      <c r="J288" s="4">
        <f t="shared" si="23"/>
      </c>
      <c r="K288" s="45">
        <f t="shared" si="24"/>
      </c>
      <c r="L288" s="5">
        <f t="shared" si="21"/>
      </c>
      <c r="M288" s="331"/>
      <c r="N288" s="331"/>
      <c r="O288" s="331"/>
      <c r="P288" s="331"/>
      <c r="Q288" s="331"/>
      <c r="R288" s="331"/>
      <c r="S288" s="331"/>
      <c r="T288" s="331"/>
      <c r="U288" s="331"/>
      <c r="V288" s="331"/>
      <c r="W288" s="331"/>
    </row>
    <row r="289" spans="1:23" ht="15.75">
      <c r="A289" s="235"/>
      <c r="B289" s="172"/>
      <c r="C289" s="173"/>
      <c r="D289" s="174"/>
      <c r="E289" s="175"/>
      <c r="F289" s="233"/>
      <c r="G289" s="329"/>
      <c r="H289" s="53">
        <f t="shared" si="22"/>
        <v>0</v>
      </c>
      <c r="I289" s="8">
        <f t="shared" si="20"/>
      </c>
      <c r="J289" s="4">
        <f t="shared" si="23"/>
      </c>
      <c r="K289" s="45">
        <f t="shared" si="24"/>
      </c>
      <c r="L289" s="5">
        <f t="shared" si="21"/>
      </c>
      <c r="M289" s="331"/>
      <c r="N289" s="331"/>
      <c r="O289" s="331"/>
      <c r="P289" s="331"/>
      <c r="Q289" s="331"/>
      <c r="R289" s="331"/>
      <c r="S289" s="331"/>
      <c r="T289" s="331"/>
      <c r="U289" s="331"/>
      <c r="V289" s="331"/>
      <c r="W289" s="331"/>
    </row>
    <row r="290" spans="1:23" ht="15.75">
      <c r="A290" s="235"/>
      <c r="B290" s="172"/>
      <c r="C290" s="173"/>
      <c r="D290" s="174"/>
      <c r="E290" s="175"/>
      <c r="F290" s="233"/>
      <c r="G290" s="329"/>
      <c r="H290" s="53">
        <f t="shared" si="22"/>
        <v>0</v>
      </c>
      <c r="I290" s="8">
        <f t="shared" si="20"/>
      </c>
      <c r="J290" s="4">
        <f t="shared" si="23"/>
      </c>
      <c r="K290" s="45">
        <f t="shared" si="24"/>
      </c>
      <c r="L290" s="5">
        <f t="shared" si="21"/>
      </c>
      <c r="M290" s="331"/>
      <c r="N290" s="331"/>
      <c r="O290" s="331"/>
      <c r="P290" s="331"/>
      <c r="Q290" s="331"/>
      <c r="R290" s="331"/>
      <c r="S290" s="331"/>
      <c r="T290" s="331"/>
      <c r="U290" s="331"/>
      <c r="V290" s="331"/>
      <c r="W290" s="331"/>
    </row>
    <row r="291" spans="1:23" ht="15.75">
      <c r="A291" s="235"/>
      <c r="B291" s="172" t="s">
        <v>555</v>
      </c>
      <c r="C291" s="173"/>
      <c r="D291" s="174"/>
      <c r="E291" s="175"/>
      <c r="F291" s="233"/>
      <c r="G291" s="329"/>
      <c r="H291" s="53">
        <f t="shared" si="22"/>
        <v>0</v>
      </c>
      <c r="I291" s="8">
        <f t="shared" si="20"/>
      </c>
      <c r="J291" s="4">
        <f t="shared" si="23"/>
      </c>
      <c r="K291" s="45">
        <f t="shared" si="24"/>
      </c>
      <c r="L291" s="5">
        <f t="shared" si="21"/>
      </c>
      <c r="M291" s="331"/>
      <c r="N291" s="331"/>
      <c r="O291" s="331"/>
      <c r="P291" s="331"/>
      <c r="Q291" s="331"/>
      <c r="R291" s="331"/>
      <c r="S291" s="331"/>
      <c r="T291" s="331"/>
      <c r="U291" s="331"/>
      <c r="V291" s="331"/>
      <c r="W291" s="331"/>
    </row>
    <row r="292" spans="1:23" ht="15.75">
      <c r="A292" s="235"/>
      <c r="B292" s="172"/>
      <c r="C292" s="173"/>
      <c r="D292" s="174"/>
      <c r="E292" s="175"/>
      <c r="F292" s="233"/>
      <c r="G292" s="329"/>
      <c r="H292" s="53">
        <f t="shared" si="22"/>
        <v>0</v>
      </c>
      <c r="I292" s="8">
        <f t="shared" si="20"/>
      </c>
      <c r="J292" s="4">
        <f t="shared" si="23"/>
      </c>
      <c r="K292" s="45">
        <f t="shared" si="24"/>
      </c>
      <c r="L292" s="5">
        <f t="shared" si="21"/>
      </c>
      <c r="M292" s="331"/>
      <c r="N292" s="331"/>
      <c r="O292" s="331"/>
      <c r="P292" s="331"/>
      <c r="Q292" s="331"/>
      <c r="R292" s="331"/>
      <c r="S292" s="331"/>
      <c r="T292" s="331"/>
      <c r="U292" s="331"/>
      <c r="V292" s="331"/>
      <c r="W292" s="331"/>
    </row>
    <row r="293" spans="1:23" ht="15.75">
      <c r="A293" s="235"/>
      <c r="B293" s="172"/>
      <c r="C293" s="173"/>
      <c r="D293" s="174"/>
      <c r="E293" s="175"/>
      <c r="F293" s="233"/>
      <c r="G293" s="329"/>
      <c r="H293" s="53">
        <f t="shared" si="22"/>
        <v>0</v>
      </c>
      <c r="I293" s="8">
        <f t="shared" si="20"/>
      </c>
      <c r="J293" s="4">
        <f t="shared" si="23"/>
      </c>
      <c r="K293" s="45">
        <f t="shared" si="24"/>
      </c>
      <c r="L293" s="5">
        <f t="shared" si="21"/>
      </c>
      <c r="M293" s="331"/>
      <c r="N293" s="331"/>
      <c r="O293" s="331"/>
      <c r="P293" s="331"/>
      <c r="Q293" s="331"/>
      <c r="R293" s="331"/>
      <c r="S293" s="331"/>
      <c r="T293" s="331"/>
      <c r="U293" s="331"/>
      <c r="V293" s="331"/>
      <c r="W293" s="331"/>
    </row>
    <row r="294" spans="1:23" ht="15.75">
      <c r="A294" s="235"/>
      <c r="B294" s="172"/>
      <c r="C294" s="173"/>
      <c r="D294" s="174"/>
      <c r="E294" s="175"/>
      <c r="F294" s="233"/>
      <c r="G294" s="329"/>
      <c r="H294" s="53">
        <f t="shared" si="22"/>
        <v>0</v>
      </c>
      <c r="I294" s="8">
        <f t="shared" si="20"/>
      </c>
      <c r="J294" s="4">
        <f t="shared" si="23"/>
      </c>
      <c r="K294" s="45">
        <f t="shared" si="24"/>
      </c>
      <c r="L294" s="5">
        <f t="shared" si="21"/>
      </c>
      <c r="M294" s="331"/>
      <c r="N294" s="331"/>
      <c r="O294" s="331"/>
      <c r="P294" s="331"/>
      <c r="Q294" s="331"/>
      <c r="R294" s="331"/>
      <c r="S294" s="331"/>
      <c r="T294" s="331"/>
      <c r="U294" s="331"/>
      <c r="V294" s="331"/>
      <c r="W294" s="331"/>
    </row>
    <row r="295" spans="1:23" ht="15.75">
      <c r="A295" s="235"/>
      <c r="B295" s="172"/>
      <c r="C295" s="173"/>
      <c r="D295" s="174"/>
      <c r="E295" s="175"/>
      <c r="F295" s="233"/>
      <c r="G295" s="329"/>
      <c r="H295" s="53">
        <f t="shared" si="22"/>
        <v>0</v>
      </c>
      <c r="I295" s="8">
        <f t="shared" si="20"/>
      </c>
      <c r="J295" s="4">
        <f t="shared" si="23"/>
      </c>
      <c r="K295" s="45">
        <f t="shared" si="24"/>
      </c>
      <c r="L295" s="5">
        <f t="shared" si="21"/>
      </c>
      <c r="M295" s="331"/>
      <c r="N295" s="331"/>
      <c r="O295" s="331"/>
      <c r="P295" s="331"/>
      <c r="Q295" s="331"/>
      <c r="R295" s="331"/>
      <c r="S295" s="331"/>
      <c r="T295" s="331"/>
      <c r="U295" s="331"/>
      <c r="V295" s="331"/>
      <c r="W295" s="331"/>
    </row>
    <row r="296" spans="1:23" ht="15.75">
      <c r="A296" s="235"/>
      <c r="B296" s="172"/>
      <c r="C296" s="173"/>
      <c r="D296" s="174"/>
      <c r="E296" s="175"/>
      <c r="F296" s="233"/>
      <c r="G296" s="329"/>
      <c r="H296" s="53">
        <f t="shared" si="22"/>
        <v>0</v>
      </c>
      <c r="I296" s="8">
        <f t="shared" si="20"/>
      </c>
      <c r="J296" s="4">
        <f t="shared" si="23"/>
      </c>
      <c r="K296" s="45">
        <f t="shared" si="24"/>
      </c>
      <c r="L296" s="5">
        <f t="shared" si="21"/>
      </c>
      <c r="M296" s="331"/>
      <c r="N296" s="331"/>
      <c r="O296" s="331"/>
      <c r="P296" s="331"/>
      <c r="Q296" s="331"/>
      <c r="R296" s="331"/>
      <c r="S296" s="331"/>
      <c r="T296" s="331"/>
      <c r="U296" s="331"/>
      <c r="V296" s="331"/>
      <c r="W296" s="331"/>
    </row>
    <row r="297" spans="1:23" ht="15.75">
      <c r="A297" s="235"/>
      <c r="B297" s="172"/>
      <c r="C297" s="173"/>
      <c r="D297" s="174"/>
      <c r="E297" s="175"/>
      <c r="F297" s="233"/>
      <c r="G297" s="329"/>
      <c r="H297" s="53">
        <f t="shared" si="22"/>
        <v>0</v>
      </c>
      <c r="I297" s="8">
        <f t="shared" si="20"/>
      </c>
      <c r="J297" s="4">
        <f t="shared" si="23"/>
      </c>
      <c r="K297" s="45">
        <f t="shared" si="24"/>
      </c>
      <c r="L297" s="5">
        <f t="shared" si="21"/>
      </c>
      <c r="M297" s="331"/>
      <c r="N297" s="331"/>
      <c r="O297" s="331"/>
      <c r="P297" s="331"/>
      <c r="Q297" s="331"/>
      <c r="R297" s="331"/>
      <c r="S297" s="331"/>
      <c r="T297" s="331"/>
      <c r="U297" s="331"/>
      <c r="V297" s="331"/>
      <c r="W297" s="331"/>
    </row>
    <row r="298" spans="1:23" ht="15.75">
      <c r="A298" s="235"/>
      <c r="B298" s="172"/>
      <c r="C298" s="173"/>
      <c r="D298" s="174"/>
      <c r="E298" s="175"/>
      <c r="F298" s="233"/>
      <c r="G298" s="329"/>
      <c r="H298" s="53">
        <f t="shared" si="22"/>
        <v>0</v>
      </c>
      <c r="I298" s="8">
        <f t="shared" si="20"/>
      </c>
      <c r="J298" s="4">
        <f t="shared" si="23"/>
      </c>
      <c r="K298" s="45">
        <f t="shared" si="24"/>
      </c>
      <c r="L298" s="5">
        <f t="shared" si="21"/>
      </c>
      <c r="M298" s="331"/>
      <c r="N298" s="331"/>
      <c r="O298" s="331"/>
      <c r="P298" s="331"/>
      <c r="Q298" s="331"/>
      <c r="R298" s="331"/>
      <c r="S298" s="331"/>
      <c r="T298" s="331"/>
      <c r="U298" s="331"/>
      <c r="V298" s="331"/>
      <c r="W298" s="331"/>
    </row>
    <row r="299" spans="1:23" ht="15.75">
      <c r="A299" s="235"/>
      <c r="B299" s="172"/>
      <c r="C299" s="173"/>
      <c r="D299" s="174"/>
      <c r="E299" s="175"/>
      <c r="F299" s="233"/>
      <c r="G299" s="329"/>
      <c r="H299" s="53">
        <f t="shared" si="22"/>
        <v>0</v>
      </c>
      <c r="I299" s="8">
        <f t="shared" si="20"/>
      </c>
      <c r="J299" s="4">
        <f t="shared" si="23"/>
      </c>
      <c r="K299" s="45">
        <f t="shared" si="24"/>
      </c>
      <c r="L299" s="5">
        <f t="shared" si="21"/>
      </c>
      <c r="M299" s="331"/>
      <c r="N299" s="331"/>
      <c r="O299" s="331"/>
      <c r="P299" s="331"/>
      <c r="Q299" s="331"/>
      <c r="R299" s="331"/>
      <c r="S299" s="331"/>
      <c r="T299" s="331"/>
      <c r="U299" s="331"/>
      <c r="V299" s="331"/>
      <c r="W299" s="331"/>
    </row>
    <row r="300" spans="1:23" ht="15.75">
      <c r="A300" s="235"/>
      <c r="B300" s="172"/>
      <c r="C300" s="173"/>
      <c r="D300" s="174"/>
      <c r="E300" s="175"/>
      <c r="F300" s="233"/>
      <c r="G300" s="329"/>
      <c r="H300" s="53">
        <f t="shared" si="22"/>
        <v>0</v>
      </c>
      <c r="I300" s="8">
        <f t="shared" si="20"/>
      </c>
      <c r="J300" s="4">
        <f t="shared" si="23"/>
      </c>
      <c r="K300" s="45">
        <f t="shared" si="24"/>
      </c>
      <c r="L300" s="5">
        <f t="shared" si="21"/>
      </c>
      <c r="M300" s="331"/>
      <c r="N300" s="331"/>
      <c r="O300" s="331"/>
      <c r="P300" s="331"/>
      <c r="Q300" s="331"/>
      <c r="R300" s="331"/>
      <c r="S300" s="331"/>
      <c r="T300" s="331"/>
      <c r="U300" s="331"/>
      <c r="V300" s="331"/>
      <c r="W300" s="331"/>
    </row>
  </sheetData>
  <sheetProtection password="C9CB" sheet="1" objects="1" scenarios="1"/>
  <mergeCells count="15">
    <mergeCell ref="A5:C5"/>
    <mergeCell ref="B1:L1"/>
    <mergeCell ref="D2:H2"/>
    <mergeCell ref="D3:H3"/>
    <mergeCell ref="K4:L4"/>
    <mergeCell ref="B7:C7"/>
    <mergeCell ref="A6:C6"/>
    <mergeCell ref="D6:E6"/>
    <mergeCell ref="I2:L2"/>
    <mergeCell ref="I3:L3"/>
    <mergeCell ref="I5:L5"/>
    <mergeCell ref="I4:J4"/>
    <mergeCell ref="A3:C3"/>
    <mergeCell ref="A4:C4"/>
    <mergeCell ref="A2:C2"/>
  </mergeCells>
  <conditionalFormatting sqref="D9:D300">
    <cfRule type="cellIs" priority="1" dxfId="0" operator="equal" stopIfTrue="1">
      <formula>"ICF"</formula>
    </cfRule>
  </conditionalFormatting>
  <dataValidations count="2">
    <dataValidation type="list" allowBlank="1" showInputMessage="1" showErrorMessage="1" sqref="C9:C300">
      <formula1>Ratios</formula1>
    </dataValidation>
    <dataValidation type="list" allowBlank="1" showInputMessage="1" showErrorMessage="1" sqref="D9:D300">
      <formula1>Sources</formula1>
    </dataValidation>
  </dataValidations>
  <printOptions horizontalCentered="1"/>
  <pageMargins left="0.25" right="0.25" top="0.75" bottom="0.77" header="0.5" footer="0.5"/>
  <pageSetup fitToHeight="30" fitToWidth="1" horizontalDpi="600" verticalDpi="600" orientation="landscape" scale="85" r:id="rId1"/>
  <headerFooter alignWithMargins="0">
    <oddHeader>&amp;CPre-Vocational Half Day</oddHeader>
    <oddFooter>&amp;CPage &amp;P of &amp;N&amp;R 03/09/2006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A1:U518"/>
  <sheetViews>
    <sheetView workbookViewId="0" topLeftCell="A28">
      <selection activeCell="A38" sqref="A38"/>
    </sheetView>
  </sheetViews>
  <sheetFormatPr defaultColWidth="9.00390625" defaultRowHeight="18.75" customHeight="1"/>
  <cols>
    <col min="1" max="1" width="21.75390625" style="10" customWidth="1"/>
    <col min="2" max="2" width="2.75390625" style="10" hidden="1" customWidth="1"/>
    <col min="3" max="9" width="12.375" style="10" customWidth="1"/>
    <col min="10" max="10" width="10.50390625" style="10" customWidth="1"/>
    <col min="11" max="19" width="8.75390625" style="10" customWidth="1"/>
    <col min="20" max="16384" width="9.00390625" style="10" customWidth="1"/>
  </cols>
  <sheetData>
    <row r="1" spans="1:9" ht="18.75" customHeight="1" thickBot="1">
      <c r="A1" s="405"/>
      <c r="B1" s="405"/>
      <c r="C1" s="405"/>
      <c r="D1" s="405"/>
      <c r="E1" s="405"/>
      <c r="F1" s="405"/>
      <c r="G1" s="405"/>
      <c r="H1" s="405"/>
      <c r="I1" s="405"/>
    </row>
    <row r="2" spans="1:9" ht="18.75" customHeight="1">
      <c r="A2" s="415" t="str">
        <f>UPPER(+'Service Roster'!I3)</f>
        <v>0</v>
      </c>
      <c r="B2" s="416"/>
      <c r="C2" s="416"/>
      <c r="D2" s="416"/>
      <c r="E2" s="416"/>
      <c r="F2" s="416"/>
      <c r="G2" s="416"/>
      <c r="H2" s="416"/>
      <c r="I2" s="417"/>
    </row>
    <row r="3" spans="1:9" ht="18.75" customHeight="1">
      <c r="A3" s="409" t="str">
        <f>"FISCAL YEAR "&amp;'Service Roster'!K4</f>
        <v>FISCAL YEAR 0</v>
      </c>
      <c r="B3" s="410"/>
      <c r="C3" s="410"/>
      <c r="D3" s="410"/>
      <c r="E3" s="410"/>
      <c r="F3" s="410"/>
      <c r="G3" s="410"/>
      <c r="H3" s="410"/>
      <c r="I3" s="411"/>
    </row>
    <row r="4" spans="1:9" ht="18.75" customHeight="1">
      <c r="A4" s="409" t="str">
        <f>"MPI# "&amp;SUMMARY!B5&amp;" / Service Location Code "&amp;SUMMARY!B6</f>
        <v>MPI#  / Service Location Code </v>
      </c>
      <c r="B4" s="410"/>
      <c r="C4" s="410"/>
      <c r="D4" s="410"/>
      <c r="E4" s="410"/>
      <c r="F4" s="410"/>
      <c r="G4" s="410"/>
      <c r="H4" s="410"/>
      <c r="I4" s="411"/>
    </row>
    <row r="5" spans="1:9" ht="18.75" customHeight="1" thickBot="1">
      <c r="A5" s="418" t="str">
        <f>UPPER(+'Service Roster'!A4)</f>
        <v>0</v>
      </c>
      <c r="B5" s="419"/>
      <c r="C5" s="419"/>
      <c r="D5" s="419"/>
      <c r="E5" s="419"/>
      <c r="F5" s="419"/>
      <c r="G5" s="419"/>
      <c r="H5" s="419"/>
      <c r="I5" s="420"/>
    </row>
    <row r="6" spans="1:9" ht="6" customHeight="1" thickBot="1">
      <c r="A6" s="38"/>
      <c r="B6" s="39"/>
      <c r="C6" s="40"/>
      <c r="D6" s="39"/>
      <c r="E6" s="40"/>
      <c r="F6" s="39"/>
      <c r="G6" s="39"/>
      <c r="H6" s="41"/>
      <c r="I6" s="41"/>
    </row>
    <row r="7" spans="1:9" ht="21.75" customHeight="1" thickBot="1">
      <c r="A7" s="415" t="s">
        <v>536</v>
      </c>
      <c r="B7" s="416"/>
      <c r="C7" s="416"/>
      <c r="D7" s="416"/>
      <c r="E7" s="416"/>
      <c r="F7" s="416"/>
      <c r="G7" s="416"/>
      <c r="H7" s="416"/>
      <c r="I7" s="417"/>
    </row>
    <row r="8" spans="1:9" ht="18.75" customHeight="1" thickBot="1">
      <c r="A8" s="430"/>
      <c r="B8" s="431"/>
      <c r="C8" s="431"/>
      <c r="D8" s="431"/>
      <c r="E8" s="431"/>
      <c r="F8" s="431"/>
      <c r="G8" s="431"/>
      <c r="H8" s="431"/>
      <c r="I8" s="230"/>
    </row>
    <row r="9" spans="1:9" ht="18.75" customHeight="1">
      <c r="A9" s="421" t="s">
        <v>488</v>
      </c>
      <c r="B9" s="422"/>
      <c r="C9" s="423"/>
      <c r="D9" s="15" t="s">
        <v>542</v>
      </c>
      <c r="E9" s="16" t="s">
        <v>500</v>
      </c>
      <c r="F9" s="16" t="s">
        <v>489</v>
      </c>
      <c r="G9" s="17" t="s">
        <v>498</v>
      </c>
      <c r="H9" s="16" t="s">
        <v>542</v>
      </c>
      <c r="I9" s="16" t="s">
        <v>489</v>
      </c>
    </row>
    <row r="10" spans="1:9" ht="18.75" customHeight="1">
      <c r="A10" s="421" t="s">
        <v>523</v>
      </c>
      <c r="B10" s="422"/>
      <c r="C10" s="423"/>
      <c r="D10" s="15" t="s">
        <v>543</v>
      </c>
      <c r="E10" s="16" t="s">
        <v>495</v>
      </c>
      <c r="F10" s="16" t="s">
        <v>483</v>
      </c>
      <c r="G10" s="17" t="s">
        <v>499</v>
      </c>
      <c r="H10" s="16" t="s">
        <v>500</v>
      </c>
      <c r="I10" s="16" t="s">
        <v>541</v>
      </c>
    </row>
    <row r="11" spans="1:9" ht="18.75" customHeight="1" thickBot="1">
      <c r="A11" s="421" t="s">
        <v>494</v>
      </c>
      <c r="B11" s="422"/>
      <c r="C11" s="423"/>
      <c r="D11" s="18" t="s">
        <v>493</v>
      </c>
      <c r="E11" s="19" t="s">
        <v>484</v>
      </c>
      <c r="F11" s="19" t="s">
        <v>497</v>
      </c>
      <c r="G11" s="19" t="s">
        <v>495</v>
      </c>
      <c r="H11" s="19" t="s">
        <v>543</v>
      </c>
      <c r="I11" s="19" t="s">
        <v>496</v>
      </c>
    </row>
    <row r="12" spans="1:9" ht="18.75" customHeight="1">
      <c r="A12" s="424">
        <v>1</v>
      </c>
      <c r="B12" s="425"/>
      <c r="C12" s="426"/>
      <c r="D12" s="12">
        <v>2</v>
      </c>
      <c r="E12" s="13">
        <v>3</v>
      </c>
      <c r="F12" s="14">
        <v>4</v>
      </c>
      <c r="G12" s="14">
        <v>5</v>
      </c>
      <c r="H12" s="13">
        <v>6</v>
      </c>
      <c r="I12" s="14">
        <v>7</v>
      </c>
    </row>
    <row r="13" spans="1:12" ht="18.75" customHeight="1">
      <c r="A13" s="406" t="s">
        <v>480</v>
      </c>
      <c r="B13" s="407"/>
      <c r="C13" s="408"/>
      <c r="D13" s="226">
        <f>ROUND(DSUM(Roster,'Service Roster'!$H$8,L13:L14),2)</f>
        <v>0</v>
      </c>
      <c r="E13" s="179">
        <f>ROUND(DSUM(Roster,'Service Roster'!$K$8,L13:L14),2)</f>
        <v>0</v>
      </c>
      <c r="F13" s="182">
        <f>+$C$28</f>
        <v>0</v>
      </c>
      <c r="G13" s="182">
        <f>ROUND(F13*E13,2)</f>
        <v>0</v>
      </c>
      <c r="H13" s="187">
        <f>ROUND(+D13*(Days/5),2)</f>
        <v>0</v>
      </c>
      <c r="I13" s="181">
        <f>IF(D13=0,0,ROUND(G13/H13,2))</f>
        <v>0</v>
      </c>
      <c r="L13" s="10" t="s">
        <v>517</v>
      </c>
    </row>
    <row r="14" spans="1:12" ht="18.75" customHeight="1">
      <c r="A14" s="432" t="s">
        <v>555</v>
      </c>
      <c r="B14" s="433"/>
      <c r="C14" s="434"/>
      <c r="D14" s="11"/>
      <c r="E14" s="178"/>
      <c r="F14" s="178"/>
      <c r="G14" s="178"/>
      <c r="H14" s="178"/>
      <c r="I14" s="16"/>
      <c r="L14" s="10" t="s">
        <v>765</v>
      </c>
    </row>
    <row r="15" spans="1:12" ht="18.75" customHeight="1">
      <c r="A15" s="406" t="s">
        <v>479</v>
      </c>
      <c r="B15" s="407"/>
      <c r="C15" s="408"/>
      <c r="D15" s="226">
        <f>ROUND(DSUM(Roster,'Service Roster'!$H$8,L15:L16),2)-D13</f>
        <v>0</v>
      </c>
      <c r="E15" s="179">
        <f>ROUND(DSUM(Roster,'Service Roster'!$K$8,L15:L16),2)-E13</f>
        <v>0</v>
      </c>
      <c r="F15" s="182">
        <f>+$C$28</f>
        <v>0</v>
      </c>
      <c r="G15" s="182">
        <f>ROUND(F15*E15,2)</f>
        <v>0</v>
      </c>
      <c r="H15" s="187">
        <f>ROUND(+D15*(Days/5),2)</f>
        <v>0</v>
      </c>
      <c r="I15" s="181">
        <f>IF(D15=0,0,ROUND(G15/H15,2))</f>
        <v>0</v>
      </c>
      <c r="L15" s="10" t="s">
        <v>517</v>
      </c>
    </row>
    <row r="16" spans="1:12" ht="18.75" customHeight="1">
      <c r="A16" s="406"/>
      <c r="B16" s="407"/>
      <c r="C16" s="408"/>
      <c r="D16" s="47"/>
      <c r="E16" s="180"/>
      <c r="F16" s="183"/>
      <c r="G16" s="185"/>
      <c r="H16" s="188"/>
      <c r="I16" s="189"/>
      <c r="L16" s="10" t="s">
        <v>522</v>
      </c>
    </row>
    <row r="17" spans="1:12" ht="18.75" customHeight="1">
      <c r="A17" s="406" t="s">
        <v>478</v>
      </c>
      <c r="B17" s="407"/>
      <c r="C17" s="408"/>
      <c r="D17" s="44">
        <f>ROUND(DSUM(Roster,'Service Roster'!$H$8,L17:L18),2)</f>
        <v>0</v>
      </c>
      <c r="E17" s="44">
        <f>ROUND(DSUM(Roster,'Service Roster'!$K$8,L17:L18),2)</f>
        <v>0</v>
      </c>
      <c r="F17" s="184">
        <f>+$C$28</f>
        <v>0</v>
      </c>
      <c r="G17" s="182">
        <f>ROUND(F17*E17,2)</f>
        <v>0</v>
      </c>
      <c r="H17" s="186">
        <f>ROUND(+D17*(Days/5),2)</f>
        <v>0</v>
      </c>
      <c r="I17" s="20">
        <f>IF(D17=0,0,ROUND(G17/H17,2))</f>
        <v>0</v>
      </c>
      <c r="L17" s="10" t="s">
        <v>517</v>
      </c>
    </row>
    <row r="18" spans="1:12" ht="18.75" customHeight="1">
      <c r="A18" s="406"/>
      <c r="B18" s="407"/>
      <c r="C18" s="408"/>
      <c r="D18" s="47"/>
      <c r="E18" s="22"/>
      <c r="F18" s="21"/>
      <c r="G18" s="51"/>
      <c r="H18" s="50"/>
      <c r="I18" s="23"/>
      <c r="L18" s="10" t="s">
        <v>485</v>
      </c>
    </row>
    <row r="19" spans="1:12" ht="18.75" customHeight="1">
      <c r="A19" s="406" t="s">
        <v>477</v>
      </c>
      <c r="B19" s="407"/>
      <c r="C19" s="408"/>
      <c r="D19" s="44">
        <f>ROUND(DSUM(Roster,'Service Roster'!$H$8,L19:L20),2)</f>
        <v>0</v>
      </c>
      <c r="E19" s="44">
        <f>ROUND(DSUM(Roster,'Service Roster'!$K$8,L19:L20),2)</f>
        <v>0</v>
      </c>
      <c r="F19" s="20">
        <f>+$C$28</f>
        <v>0</v>
      </c>
      <c r="G19" s="20">
        <f>ROUND(F19*E19,2)</f>
        <v>0</v>
      </c>
      <c r="H19" s="49">
        <f>ROUND(+D19*(Days/5),2)</f>
        <v>0</v>
      </c>
      <c r="I19" s="20">
        <f>IF(D19=0,0,ROUND(G19/H19,2))</f>
        <v>0</v>
      </c>
      <c r="L19" s="10" t="s">
        <v>517</v>
      </c>
    </row>
    <row r="20" spans="1:12" ht="18.75" customHeight="1">
      <c r="A20" s="406"/>
      <c r="B20" s="407"/>
      <c r="C20" s="408"/>
      <c r="D20" s="47"/>
      <c r="E20" s="22"/>
      <c r="F20" s="21"/>
      <c r="G20" s="51"/>
      <c r="H20" s="50"/>
      <c r="I20" s="23"/>
      <c r="L20" s="10" t="s">
        <v>486</v>
      </c>
    </row>
    <row r="21" spans="1:12" ht="18.75" customHeight="1">
      <c r="A21" s="406" t="s">
        <v>476</v>
      </c>
      <c r="B21" s="407"/>
      <c r="C21" s="408"/>
      <c r="D21" s="44">
        <f>ROUND(DSUM(Roster,'Service Roster'!$H$8,L21:L22),2)</f>
        <v>0</v>
      </c>
      <c r="E21" s="44">
        <f>ROUND(DSUM(Roster,'Service Roster'!$K$8,L21:L22),2)</f>
        <v>0</v>
      </c>
      <c r="F21" s="20">
        <f>+$C$28</f>
        <v>0</v>
      </c>
      <c r="G21" s="20">
        <f>ROUND(F21*E21,2)</f>
        <v>0</v>
      </c>
      <c r="H21" s="49">
        <f>ROUND(+D21*(Days/5),2)</f>
        <v>0</v>
      </c>
      <c r="I21" s="20">
        <f>IF(D21=0,0,ROUND(G21/H21,2))</f>
        <v>0</v>
      </c>
      <c r="L21" s="10" t="s">
        <v>517</v>
      </c>
    </row>
    <row r="22" spans="1:12" ht="18.75" customHeight="1" thickBot="1">
      <c r="A22" s="438"/>
      <c r="B22" s="439"/>
      <c r="C22" s="440"/>
      <c r="D22" s="47"/>
      <c r="E22" s="22"/>
      <c r="F22" s="21"/>
      <c r="G22" s="51"/>
      <c r="H22" s="50"/>
      <c r="I22" s="21"/>
      <c r="L22" s="10" t="s">
        <v>487</v>
      </c>
    </row>
    <row r="23" spans="1:9" ht="18.75" customHeight="1" thickBot="1">
      <c r="A23" s="435" t="s">
        <v>482</v>
      </c>
      <c r="B23" s="436"/>
      <c r="C23" s="437"/>
      <c r="D23" s="48">
        <f>SUM(D13:D21)</f>
        <v>0</v>
      </c>
      <c r="E23" s="48">
        <f>SUM(E13:E21)</f>
        <v>0</v>
      </c>
      <c r="F23" s="24">
        <f>SUM(F13:F21)</f>
        <v>0</v>
      </c>
      <c r="G23" s="232">
        <f>SUM(G13:G21)</f>
        <v>0</v>
      </c>
      <c r="H23" s="48">
        <f>SUM(H13:H21)</f>
        <v>0</v>
      </c>
      <c r="I23" s="25"/>
    </row>
    <row r="24" spans="1:9" ht="18.75" customHeight="1">
      <c r="A24" s="26"/>
      <c r="B24" s="27"/>
      <c r="C24" s="27"/>
      <c r="D24" s="270"/>
      <c r="E24" s="271"/>
      <c r="F24" s="272"/>
      <c r="G24" s="272"/>
      <c r="H24" s="272"/>
      <c r="I24" s="273"/>
    </row>
    <row r="25" spans="1:9" ht="18.75" customHeight="1" thickBot="1">
      <c r="A25" s="427" t="s">
        <v>492</v>
      </c>
      <c r="B25" s="428"/>
      <c r="C25" s="429"/>
      <c r="D25" s="274"/>
      <c r="E25" s="274"/>
      <c r="F25" s="274"/>
      <c r="G25" s="275"/>
      <c r="H25" s="275"/>
      <c r="I25" s="276"/>
    </row>
    <row r="26" spans="1:9" ht="18.75" customHeight="1" thickBot="1">
      <c r="A26" s="228" t="s">
        <v>533</v>
      </c>
      <c r="B26" s="28"/>
      <c r="C26" s="231">
        <f>SUMMARY!$E$37</f>
        <v>0</v>
      </c>
      <c r="D26" s="274"/>
      <c r="E26" s="275"/>
      <c r="F26" s="277"/>
      <c r="G26" s="275"/>
      <c r="H26" s="275"/>
      <c r="I26" s="276"/>
    </row>
    <row r="27" spans="1:9" ht="18.75" customHeight="1" thickBot="1" thickTop="1">
      <c r="A27" s="228" t="s">
        <v>491</v>
      </c>
      <c r="B27" s="28"/>
      <c r="C27" s="46">
        <f>E23</f>
        <v>0</v>
      </c>
      <c r="D27" s="274"/>
      <c r="E27" s="176"/>
      <c r="F27" s="278" t="s">
        <v>524</v>
      </c>
      <c r="G27" s="275"/>
      <c r="H27" s="275"/>
      <c r="I27" s="276"/>
    </row>
    <row r="28" spans="1:9" ht="18.75" customHeight="1" thickTop="1">
      <c r="A28" s="229" t="s">
        <v>501</v>
      </c>
      <c r="B28" s="29"/>
      <c r="C28" s="30">
        <f>IF(C27=0,0,ROUND(C26/C27,2))</f>
        <v>0</v>
      </c>
      <c r="D28" s="274"/>
      <c r="E28" s="279"/>
      <c r="F28" s="280"/>
      <c r="G28" s="275"/>
      <c r="H28" s="275"/>
      <c r="I28" s="276"/>
    </row>
    <row r="29" spans="1:9" ht="18.75" customHeight="1" thickBot="1">
      <c r="A29" s="31"/>
      <c r="B29" s="32"/>
      <c r="C29" s="33"/>
      <c r="D29" s="281"/>
      <c r="E29" s="282"/>
      <c r="F29" s="281"/>
      <c r="G29" s="281"/>
      <c r="H29" s="281"/>
      <c r="I29" s="283"/>
    </row>
    <row r="30" spans="1:9" ht="6" customHeight="1" thickBot="1">
      <c r="A30" s="222"/>
      <c r="B30" s="223"/>
      <c r="C30" s="224"/>
      <c r="D30" s="223"/>
      <c r="E30" s="224"/>
      <c r="F30" s="223"/>
      <c r="G30" s="223"/>
      <c r="H30" s="225"/>
      <c r="I30" s="225"/>
    </row>
    <row r="31" spans="1:9" ht="21.75" customHeight="1" thickBot="1">
      <c r="A31" s="412" t="s">
        <v>715</v>
      </c>
      <c r="B31" s="413"/>
      <c r="C31" s="413"/>
      <c r="D31" s="413"/>
      <c r="E31" s="413"/>
      <c r="F31" s="413"/>
      <c r="G31" s="413"/>
      <c r="H31" s="413"/>
      <c r="I31" s="414"/>
    </row>
    <row r="32" spans="1:9" s="34" customFormat="1" ht="18.75" customHeight="1">
      <c r="A32" s="284"/>
      <c r="B32" s="285"/>
      <c r="C32" s="285" t="s">
        <v>550</v>
      </c>
      <c r="D32" s="286">
        <f>+I21</f>
        <v>0</v>
      </c>
      <c r="E32" s="286">
        <f>+I19</f>
        <v>0</v>
      </c>
      <c r="F32" s="286">
        <f>+I17</f>
        <v>0</v>
      </c>
      <c r="G32" s="286">
        <f>+I15</f>
        <v>0</v>
      </c>
      <c r="H32" s="286">
        <f>+I13</f>
        <v>0</v>
      </c>
      <c r="I32" s="287"/>
    </row>
    <row r="33" spans="1:21" s="34" customFormat="1" ht="18.75" customHeight="1">
      <c r="A33" s="288" t="s">
        <v>528</v>
      </c>
      <c r="B33" s="289"/>
      <c r="C33" s="242" t="s">
        <v>537</v>
      </c>
      <c r="D33" s="242" t="s">
        <v>487</v>
      </c>
      <c r="E33" s="242" t="s">
        <v>486</v>
      </c>
      <c r="F33" s="242" t="s">
        <v>485</v>
      </c>
      <c r="G33" s="242" t="s">
        <v>522</v>
      </c>
      <c r="H33" s="242" t="s">
        <v>764</v>
      </c>
      <c r="I33" s="290" t="s">
        <v>482</v>
      </c>
      <c r="J33" s="35"/>
      <c r="K33" s="35"/>
      <c r="L33" s="34" t="s">
        <v>517</v>
      </c>
      <c r="M33" s="34" t="str">
        <f>+$A$33</f>
        <v>FUNDING SOURCE</v>
      </c>
      <c r="N33" s="34" t="s">
        <v>517</v>
      </c>
      <c r="O33" s="34" t="str">
        <f>+$A$33</f>
        <v>FUNDING SOURCE</v>
      </c>
      <c r="P33" s="34" t="s">
        <v>517</v>
      </c>
      <c r="Q33" s="34" t="str">
        <f>+$A$33</f>
        <v>FUNDING SOURCE</v>
      </c>
      <c r="R33" s="34" t="s">
        <v>517</v>
      </c>
      <c r="S33" s="34" t="str">
        <f>+$A$33</f>
        <v>FUNDING SOURCE</v>
      </c>
      <c r="T33" s="34" t="s">
        <v>517</v>
      </c>
      <c r="U33" s="34" t="str">
        <f>+$A$33</f>
        <v>FUNDING SOURCE</v>
      </c>
    </row>
    <row r="34" spans="1:21" ht="18.75" customHeight="1">
      <c r="A34" s="339" t="s">
        <v>736</v>
      </c>
      <c r="B34" s="291"/>
      <c r="C34" s="292">
        <f>DCOUNT(Roster,'Service Roster'!$E$8,'Calc of Rates &amp; Cost Summary'!$A$33:A34)-SUM('Calc of Rates &amp; Cost Summary'!$C$33:C33)</f>
        <v>0</v>
      </c>
      <c r="D34" s="292">
        <f>DSUM(Roster,'Service Roster'!$H$8,L$33:M34)*D$32*Days/5-SUM(D$33:D33)</f>
        <v>0</v>
      </c>
      <c r="E34" s="292">
        <f>DSUM(Roster,'Service Roster'!$H$8,N$33:O34)*E$32*Days/5-SUM('Calc of Rates &amp; Cost Summary'!E$33:E33)</f>
        <v>0</v>
      </c>
      <c r="F34" s="292">
        <f>DSUM(Roster,'Service Roster'!$H$8,P$33:Q34)*F$32*Days/5-SUM('Calc of Rates &amp; Cost Summary'!F$33:F33)</f>
        <v>0</v>
      </c>
      <c r="G34" s="292">
        <f>DSUM(Roster,'Service Roster'!$H$8,R$33:S34)*G$32*Days/5-SUM('Calc of Rates &amp; Cost Summary'!G$33:G33)</f>
        <v>0</v>
      </c>
      <c r="H34" s="292">
        <f>DSUM(Roster,'Service Roster'!$H$8,T$33:U34)*H$32*Days/5-SUM('Calc of Rates &amp; Cost Summary'!H$33:H33)</f>
        <v>0</v>
      </c>
      <c r="I34" s="293">
        <f aca="true" t="shared" si="0" ref="I34:I49">SUM(D34:H34)</f>
        <v>0</v>
      </c>
      <c r="J34" s="37"/>
      <c r="K34" s="37"/>
      <c r="L34" s="10" t="str">
        <f>+D33</f>
        <v>BASE</v>
      </c>
      <c r="M34" s="10" t="str">
        <f aca="true" t="shared" si="1" ref="M34:M50">+$A34</f>
        <v>Consolidated</v>
      </c>
      <c r="N34" s="10" t="str">
        <f>+E33</f>
        <v>LEVEL 1</v>
      </c>
      <c r="O34" s="10" t="str">
        <f aca="true" t="shared" si="2" ref="O34:O50">+$A34</f>
        <v>Consolidated</v>
      </c>
      <c r="P34" s="10" t="str">
        <f>+F33</f>
        <v>LEVEL 2</v>
      </c>
      <c r="Q34" s="10" t="str">
        <f aca="true" t="shared" si="3" ref="Q34:Q50">+$A34</f>
        <v>Consolidated</v>
      </c>
      <c r="R34" s="10" t="str">
        <f>+G33</f>
        <v>LEVEL 3</v>
      </c>
      <c r="S34" s="10" t="str">
        <f>+$A34</f>
        <v>Consolidated</v>
      </c>
      <c r="T34" s="10" t="str">
        <f>+H33</f>
        <v>LEVEL 3 Enh.</v>
      </c>
      <c r="U34" s="10" t="str">
        <f>+$A34</f>
        <v>Consolidated</v>
      </c>
    </row>
    <row r="35" spans="1:21" ht="18.75" customHeight="1">
      <c r="A35" s="340" t="s">
        <v>701</v>
      </c>
      <c r="B35" s="291"/>
      <c r="C35" s="292">
        <f>DCOUNT(Roster,'Service Roster'!$E$8,'Calc of Rates &amp; Cost Summary'!$A$33:A35)-SUM('Calc of Rates &amp; Cost Summary'!$C$33:C34)</f>
        <v>0</v>
      </c>
      <c r="D35" s="292">
        <f>DSUM(Roster,'Service Roster'!$H$8,L$33:M35)*D$32*Days/5-SUM(D$33:D34)</f>
        <v>0</v>
      </c>
      <c r="E35" s="292">
        <f>DSUM(Roster,'Service Roster'!$H$8,N$33:O35)*E$32*Days/5-SUM('Calc of Rates &amp; Cost Summary'!E$33:E34)</f>
        <v>0</v>
      </c>
      <c r="F35" s="292">
        <f>DSUM(Roster,'Service Roster'!$H$8,P$33:Q35)*F$32*Days/5-SUM('Calc of Rates &amp; Cost Summary'!F$33:F34)</f>
        <v>0</v>
      </c>
      <c r="G35" s="292">
        <f>DSUM(Roster,'Service Roster'!$H$8,R$33:S35)*G$32*Days/5-SUM('Calc of Rates &amp; Cost Summary'!G$33:G34)</f>
        <v>0</v>
      </c>
      <c r="H35" s="292">
        <f>DSUM(Roster,'Service Roster'!$H$8,T$33:U35)*H$32*Days/5-SUM('Calc of Rates &amp; Cost Summary'!H$33:H34)</f>
        <v>0</v>
      </c>
      <c r="I35" s="293">
        <f t="shared" si="0"/>
        <v>0</v>
      </c>
      <c r="J35" s="37"/>
      <c r="K35" s="37"/>
      <c r="L35" s="10" t="str">
        <f aca="true" t="shared" si="4" ref="L35:L49">+L34</f>
        <v>BASE</v>
      </c>
      <c r="M35" s="10" t="str">
        <f t="shared" si="1"/>
        <v>PFDSW  </v>
      </c>
      <c r="N35" s="10" t="str">
        <f aca="true" t="shared" si="5" ref="N35:N49">+N34</f>
        <v>LEVEL 1</v>
      </c>
      <c r="O35" s="10" t="str">
        <f t="shared" si="2"/>
        <v>PFDSW  </v>
      </c>
      <c r="P35" s="10" t="str">
        <f aca="true" t="shared" si="6" ref="P35:P49">+P34</f>
        <v>LEVEL 2</v>
      </c>
      <c r="Q35" s="10" t="str">
        <f t="shared" si="3"/>
        <v>PFDSW  </v>
      </c>
      <c r="R35" s="10" t="str">
        <f aca="true" t="shared" si="7" ref="R35:R49">+R34</f>
        <v>LEVEL 3</v>
      </c>
      <c r="S35" s="10" t="str">
        <f>+$A35</f>
        <v>PFDSW  </v>
      </c>
      <c r="T35" s="10" t="str">
        <f aca="true" t="shared" si="8" ref="T35:T49">+T34</f>
        <v>LEVEL 3 Enh.</v>
      </c>
      <c r="U35" s="10" t="str">
        <f>+$A35</f>
        <v>PFDSW  </v>
      </c>
    </row>
    <row r="36" spans="1:21" ht="18.75" customHeight="1">
      <c r="A36" s="340" t="s">
        <v>738</v>
      </c>
      <c r="B36" s="291"/>
      <c r="C36" s="292">
        <f>DCOUNT(Roster,'Service Roster'!$E$8,'Calc of Rates &amp; Cost Summary'!$A$33:A36)-SUM('Calc of Rates &amp; Cost Summary'!$C$33:C35)</f>
        <v>0</v>
      </c>
      <c r="D36" s="292">
        <f>DSUM(Roster,'Service Roster'!$H$8,L$33:M36)*D$32*Days/5-SUM(D$33:D35)</f>
        <v>0</v>
      </c>
      <c r="E36" s="292">
        <f>DSUM(Roster,'Service Roster'!$H$8,N$33:O36)*E$32*Days/5-SUM('Calc of Rates &amp; Cost Summary'!E$33:E35)</f>
        <v>0</v>
      </c>
      <c r="F36" s="292">
        <f>DSUM(Roster,'Service Roster'!$H$8,P$33:Q36)*F$32*Days/5-SUM('Calc of Rates &amp; Cost Summary'!F$33:F35)</f>
        <v>0</v>
      </c>
      <c r="G36" s="292">
        <f>DSUM(Roster,'Service Roster'!$H$8,R$33:S36)*G$32*Days/5-SUM('Calc of Rates &amp; Cost Summary'!G$33:G35)</f>
        <v>0</v>
      </c>
      <c r="H36" s="292">
        <f>DSUM(Roster,'Service Roster'!$H$8,T$33:U36)*H$32*Days/5-SUM('Calc of Rates &amp; Cost Summary'!H$33:H35)</f>
        <v>0</v>
      </c>
      <c r="I36" s="293">
        <f t="shared" si="0"/>
        <v>0</v>
      </c>
      <c r="J36" s="37"/>
      <c r="K36" s="37"/>
      <c r="L36" s="10" t="str">
        <f t="shared" si="4"/>
        <v>BASE</v>
      </c>
      <c r="M36" s="10" t="str">
        <f t="shared" si="1"/>
        <v>Base @ 90/100</v>
      </c>
      <c r="N36" s="10" t="str">
        <f t="shared" si="5"/>
        <v>LEVEL 1</v>
      </c>
      <c r="O36" s="10" t="str">
        <f t="shared" si="2"/>
        <v>Base @ 90/100</v>
      </c>
      <c r="P36" s="10" t="str">
        <f t="shared" si="6"/>
        <v>LEVEL 2</v>
      </c>
      <c r="Q36" s="10" t="str">
        <f t="shared" si="3"/>
        <v>Base @ 90/100</v>
      </c>
      <c r="R36" s="10" t="str">
        <f t="shared" si="7"/>
        <v>LEVEL 3</v>
      </c>
      <c r="S36" s="10" t="str">
        <f>+$A36</f>
        <v>Base @ 90/100</v>
      </c>
      <c r="T36" s="10" t="str">
        <f t="shared" si="8"/>
        <v>LEVEL 3 Enh.</v>
      </c>
      <c r="U36" s="10" t="str">
        <f>+$A36</f>
        <v>Base @ 90/100</v>
      </c>
    </row>
    <row r="37" spans="1:21" ht="18.75" customHeight="1">
      <c r="A37" s="340" t="s">
        <v>702</v>
      </c>
      <c r="B37" s="291"/>
      <c r="C37" s="292">
        <f>DCOUNT(Roster,'Service Roster'!$E$8,'Calc of Rates &amp; Cost Summary'!$A$33:A37)-SUM('Calc of Rates &amp; Cost Summary'!$C$33:C36)</f>
        <v>0</v>
      </c>
      <c r="D37" s="292">
        <f>DSUM(Roster,'Service Roster'!$H$8,L$33:M37)*D$32*Days/5-SUM(D$33:D36)</f>
        <v>0</v>
      </c>
      <c r="E37" s="292">
        <f>DSUM(Roster,'Service Roster'!$H$8,N$33:O37)*E$32*Days/5-SUM('Calc of Rates &amp; Cost Summary'!E$33:E36)</f>
        <v>0</v>
      </c>
      <c r="F37" s="292">
        <f>DSUM(Roster,'Service Roster'!$H$8,P$33:Q37)*F$32*Days/5-SUM('Calc of Rates &amp; Cost Summary'!F$33:F36)</f>
        <v>0</v>
      </c>
      <c r="G37" s="292">
        <f>DSUM(Roster,'Service Roster'!$H$8,R$33:S37)*G$32*Days/5-SUM('Calc of Rates &amp; Cost Summary'!G$33:G36)</f>
        <v>0</v>
      </c>
      <c r="H37" s="292">
        <f>DSUM(Roster,'Service Roster'!$H$8,T$33:U37)*H$32*Days/5-SUM('Calc of Rates &amp; Cost Summary'!H$33:H36)</f>
        <v>0</v>
      </c>
      <c r="I37" s="293">
        <f t="shared" si="0"/>
        <v>0</v>
      </c>
      <c r="J37" s="37"/>
      <c r="K37" s="37"/>
      <c r="L37" s="10" t="str">
        <f t="shared" si="4"/>
        <v>BASE</v>
      </c>
      <c r="M37" s="10" t="str">
        <f t="shared" si="1"/>
        <v>FSS &amp; FD</v>
      </c>
      <c r="N37" s="10" t="str">
        <f t="shared" si="5"/>
        <v>LEVEL 1</v>
      </c>
      <c r="O37" s="10" t="str">
        <f t="shared" si="2"/>
        <v>FSS &amp; FD</v>
      </c>
      <c r="P37" s="10" t="str">
        <f t="shared" si="6"/>
        <v>LEVEL 2</v>
      </c>
      <c r="Q37" s="10" t="str">
        <f t="shared" si="3"/>
        <v>FSS &amp; FD</v>
      </c>
      <c r="R37" s="10" t="str">
        <f t="shared" si="7"/>
        <v>LEVEL 3</v>
      </c>
      <c r="S37" s="10" t="str">
        <f>+$A37</f>
        <v>FSS &amp; FD</v>
      </c>
      <c r="T37" s="10" t="str">
        <f t="shared" si="8"/>
        <v>LEVEL 3 Enh.</v>
      </c>
      <c r="U37" s="10" t="str">
        <f>+$A37</f>
        <v>FSS &amp; FD</v>
      </c>
    </row>
    <row r="38" spans="1:21" ht="18.75" customHeight="1">
      <c r="A38" s="340" t="s">
        <v>740</v>
      </c>
      <c r="B38" s="291"/>
      <c r="C38" s="292">
        <f>DCOUNT(Roster,'Service Roster'!$E$8,'Calc of Rates &amp; Cost Summary'!$A$33:A38)-SUM('Calc of Rates &amp; Cost Summary'!$C$33:C37)</f>
        <v>0</v>
      </c>
      <c r="D38" s="292">
        <f>DSUM(Roster,'Service Roster'!$H$8,L$33:M38)*D$32*Days/5-SUM(D$33:D37)</f>
        <v>0</v>
      </c>
      <c r="E38" s="292">
        <f>DSUM(Roster,'Service Roster'!$H$8,N$33:O38)*E$32*Days/5-SUM('Calc of Rates &amp; Cost Summary'!E$33:E37)</f>
        <v>0</v>
      </c>
      <c r="F38" s="292">
        <f>DSUM(Roster,'Service Roster'!$H$8,P$33:Q38)*F$32*Days/5-SUM('Calc of Rates &amp; Cost Summary'!F$33:F37)</f>
        <v>0</v>
      </c>
      <c r="G38" s="292">
        <f>DSUM(Roster,'Service Roster'!$H$8,R$33:S38)*G$32*Days/5-SUM('Calc of Rates &amp; Cost Summary'!G$33:G37)</f>
        <v>0</v>
      </c>
      <c r="H38" s="292">
        <f>DSUM(Roster,'Service Roster'!$H$8,T$33:U38)*H$32*Days/5-SUM('Calc of Rates &amp; Cost Summary'!H$33:H37)</f>
        <v>0</v>
      </c>
      <c r="I38" s="293">
        <f t="shared" si="0"/>
        <v>0</v>
      </c>
      <c r="J38" s="37"/>
      <c r="K38" s="37"/>
      <c r="L38" s="10" t="str">
        <f t="shared" si="4"/>
        <v>BASE</v>
      </c>
      <c r="M38" s="10" t="str">
        <f t="shared" si="1"/>
        <v>Pennhurst Disp.</v>
      </c>
      <c r="N38" s="10" t="str">
        <f t="shared" si="5"/>
        <v>LEVEL 1</v>
      </c>
      <c r="O38" s="10" t="str">
        <f t="shared" si="2"/>
        <v>Pennhurst Disp.</v>
      </c>
      <c r="P38" s="10" t="str">
        <f t="shared" si="6"/>
        <v>LEVEL 2</v>
      </c>
      <c r="Q38" s="10" t="str">
        <f t="shared" si="3"/>
        <v>Pennhurst Disp.</v>
      </c>
      <c r="R38" s="10" t="str">
        <f t="shared" si="7"/>
        <v>LEVEL 3</v>
      </c>
      <c r="S38" s="10" t="str">
        <f>+$A38</f>
        <v>Pennhurst Disp.</v>
      </c>
      <c r="T38" s="10" t="str">
        <f t="shared" si="8"/>
        <v>LEVEL 3 Enh.</v>
      </c>
      <c r="U38" s="10" t="str">
        <f>+$A38</f>
        <v>Pennhurst Disp.</v>
      </c>
    </row>
    <row r="39" spans="1:21" ht="18.75" customHeight="1">
      <c r="A39" s="341" t="s">
        <v>124</v>
      </c>
      <c r="B39" s="291"/>
      <c r="C39" s="292">
        <f>DCOUNT(Roster,'Service Roster'!$E$8,'Calc of Rates &amp; Cost Summary'!$A$33:A40)-SUM('Calc of Rates &amp; Cost Summary'!$C$33:C38)</f>
        <v>0</v>
      </c>
      <c r="D39" s="292">
        <f>DSUM(Roster,'Service Roster'!$H$8,L$33:M39)*D$32*Days/5-SUM(D$33:D38)</f>
        <v>0</v>
      </c>
      <c r="E39" s="292">
        <f>DSUM(Roster,'Service Roster'!$H$8,N$33:O39)*E$32*Days/5-SUM('Calc of Rates &amp; Cost Summary'!E$33:E38)</f>
        <v>0</v>
      </c>
      <c r="F39" s="292">
        <f>DSUM(Roster,'Service Roster'!$H$8,P$33:Q39)*F$32*Days/5-SUM('Calc of Rates &amp; Cost Summary'!F$33:F38)</f>
        <v>0</v>
      </c>
      <c r="G39" s="292">
        <f>DSUM(Roster,'Service Roster'!$H$8,R$33:S39)*G$32*Days/5-SUM('Calc of Rates &amp; Cost Summary'!G$33:G38)</f>
        <v>0</v>
      </c>
      <c r="H39" s="292">
        <f>DSUM(Roster,'Service Roster'!$H$8,T$33:U39)*H$32*Days/5-SUM('Calc of Rates &amp; Cost Summary'!H$33:H38)</f>
        <v>0</v>
      </c>
      <c r="I39" s="293">
        <f t="shared" si="0"/>
        <v>0</v>
      </c>
      <c r="J39" s="37"/>
      <c r="K39" s="37"/>
      <c r="L39" s="10" t="str">
        <f t="shared" si="4"/>
        <v>BASE</v>
      </c>
      <c r="M39" s="10" t="str">
        <f>+$A40</f>
        <v>ICF/MR</v>
      </c>
      <c r="N39" s="10" t="str">
        <f t="shared" si="5"/>
        <v>LEVEL 1</v>
      </c>
      <c r="O39" s="10" t="str">
        <f>+$A40</f>
        <v>ICF/MR</v>
      </c>
      <c r="P39" s="10" t="str">
        <f t="shared" si="6"/>
        <v>LEVEL 2</v>
      </c>
      <c r="Q39" s="10" t="str">
        <f>+$A40</f>
        <v>ICF/MR</v>
      </c>
      <c r="R39" s="10" t="str">
        <f t="shared" si="7"/>
        <v>LEVEL 3</v>
      </c>
      <c r="S39" s="10" t="str">
        <f>+$A40</f>
        <v>ICF/MR</v>
      </c>
      <c r="T39" s="10" t="str">
        <f t="shared" si="8"/>
        <v>LEVEL 3 Enh.</v>
      </c>
      <c r="U39" s="10" t="str">
        <f>+$A40</f>
        <v>ICF/MR</v>
      </c>
    </row>
    <row r="40" spans="1:21" ht="18.75" customHeight="1">
      <c r="A40" s="340" t="s">
        <v>703</v>
      </c>
      <c r="B40" s="291"/>
      <c r="C40" s="292">
        <f>DCOUNT(Roster,'Service Roster'!$E$8,'Calc of Rates &amp; Cost Summary'!$A$33:A41)-SUM('Calc of Rates &amp; Cost Summary'!$C$33:C39)</f>
        <v>0</v>
      </c>
      <c r="D40" s="292">
        <f>DSUM(Roster,'Service Roster'!$H$8,L$33:M40)*D$32*Days/5-SUM(D$33:D39)</f>
        <v>0</v>
      </c>
      <c r="E40" s="292">
        <f>DSUM(Roster,'Service Roster'!$H$8,N$33:O40)*E$32*Days/5-SUM('Calc of Rates &amp; Cost Summary'!E$33:E39)</f>
        <v>0</v>
      </c>
      <c r="F40" s="292">
        <f>DSUM(Roster,'Service Roster'!$H$8,P$33:Q40)*F$32*Days/5-SUM('Calc of Rates &amp; Cost Summary'!F$33:F39)</f>
        <v>0</v>
      </c>
      <c r="G40" s="292">
        <f>DSUM(Roster,'Service Roster'!$H$8,R$33:S40)*G$32*Days/5-SUM('Calc of Rates &amp; Cost Summary'!G$33:G39)</f>
        <v>0</v>
      </c>
      <c r="H40" s="292">
        <f>DSUM(Roster,'Service Roster'!$H$8,T$33:U40)*H$32*Days/5-SUM('Calc of Rates &amp; Cost Summary'!H$33:H39)</f>
        <v>0</v>
      </c>
      <c r="I40" s="293">
        <f t="shared" si="0"/>
        <v>0</v>
      </c>
      <c r="J40" s="37"/>
      <c r="K40" s="37"/>
      <c r="L40" s="10" t="str">
        <f t="shared" si="4"/>
        <v>BASE</v>
      </c>
      <c r="M40" s="10" t="str">
        <f>+$A41</f>
        <v>OVR</v>
      </c>
      <c r="N40" s="10" t="str">
        <f t="shared" si="5"/>
        <v>LEVEL 1</v>
      </c>
      <c r="O40" s="10" t="str">
        <f>+$A41</f>
        <v>OVR</v>
      </c>
      <c r="P40" s="10" t="str">
        <f t="shared" si="6"/>
        <v>LEVEL 2</v>
      </c>
      <c r="Q40" s="10" t="str">
        <f>+$A41</f>
        <v>OVR</v>
      </c>
      <c r="R40" s="10" t="str">
        <f t="shared" si="7"/>
        <v>LEVEL 3</v>
      </c>
      <c r="S40" s="10" t="str">
        <f>+$A41</f>
        <v>OVR</v>
      </c>
      <c r="T40" s="10" t="str">
        <f t="shared" si="8"/>
        <v>LEVEL 3 Enh.</v>
      </c>
      <c r="U40" s="10" t="str">
        <f>+$A41</f>
        <v>OVR</v>
      </c>
    </row>
    <row r="41" spans="1:21" ht="18.75" customHeight="1">
      <c r="A41" s="340" t="s">
        <v>704</v>
      </c>
      <c r="B41" s="291"/>
      <c r="C41" s="292">
        <f>DCOUNT(Roster,'Service Roster'!$E$8,'Calc of Rates &amp; Cost Summary'!$A$33:A42)-SUM('Calc of Rates &amp; Cost Summary'!$C$33:C40)</f>
        <v>0</v>
      </c>
      <c r="D41" s="292">
        <f>DSUM(Roster,'Service Roster'!$H$8,L$33:M41)*D$32*Days/5-SUM(D$33:D40)</f>
        <v>0</v>
      </c>
      <c r="E41" s="292">
        <f>DSUM(Roster,'Service Roster'!$H$8,N$33:O41)*E$32*Days/5-SUM('Calc of Rates &amp; Cost Summary'!E$33:E40)</f>
        <v>0</v>
      </c>
      <c r="F41" s="292">
        <f>DSUM(Roster,'Service Roster'!$H$8,P$33:Q41)*F$32*Days/5-SUM('Calc of Rates &amp; Cost Summary'!F$33:F40)</f>
        <v>0</v>
      </c>
      <c r="G41" s="292">
        <f>DSUM(Roster,'Service Roster'!$H$8,R$33:S41)*G$32*Days/5-SUM('Calc of Rates &amp; Cost Summary'!G$33:G40)</f>
        <v>0</v>
      </c>
      <c r="H41" s="292">
        <f>DSUM(Roster,'Service Roster'!$H$8,T$33:U41)*H$32*Days/5-SUM('Calc of Rates &amp; Cost Summary'!H$33:H40)</f>
        <v>0</v>
      </c>
      <c r="I41" s="293">
        <f t="shared" si="0"/>
        <v>0</v>
      </c>
      <c r="J41" s="37"/>
      <c r="K41" s="37"/>
      <c r="L41" s="10" t="str">
        <f t="shared" si="4"/>
        <v>BASE</v>
      </c>
      <c r="M41" s="10" t="str">
        <f>+$A42</f>
        <v>MH</v>
      </c>
      <c r="N41" s="10" t="str">
        <f t="shared" si="5"/>
        <v>LEVEL 1</v>
      </c>
      <c r="O41" s="10" t="str">
        <f>+$A42</f>
        <v>MH</v>
      </c>
      <c r="P41" s="10" t="str">
        <f t="shared" si="6"/>
        <v>LEVEL 2</v>
      </c>
      <c r="Q41" s="10" t="str">
        <f>+$A42</f>
        <v>MH</v>
      </c>
      <c r="R41" s="10" t="str">
        <f t="shared" si="7"/>
        <v>LEVEL 3</v>
      </c>
      <c r="S41" s="10" t="str">
        <f>+$A42</f>
        <v>MH</v>
      </c>
      <c r="T41" s="10" t="str">
        <f t="shared" si="8"/>
        <v>LEVEL 3 Enh.</v>
      </c>
      <c r="U41" s="10" t="str">
        <f>+$A42</f>
        <v>MH</v>
      </c>
    </row>
    <row r="42" spans="1:21" ht="18.75" customHeight="1">
      <c r="A42" s="340" t="s">
        <v>728</v>
      </c>
      <c r="B42" s="291"/>
      <c r="C42" s="292">
        <f>DCOUNT(Roster,'Service Roster'!$E$8,'Calc of Rates &amp; Cost Summary'!$A$33:A43)-SUM('Calc of Rates &amp; Cost Summary'!$C$33:C41)</f>
        <v>0</v>
      </c>
      <c r="D42" s="292">
        <f>DSUM(Roster,'Service Roster'!$H$8,L$33:M42)*D$32*Days/5-SUM(D$33:D41)</f>
        <v>0</v>
      </c>
      <c r="E42" s="292">
        <f>DSUM(Roster,'Service Roster'!$H$8,N$33:O42)*E$32*Days/5-SUM('Calc of Rates &amp; Cost Summary'!E$33:E41)</f>
        <v>0</v>
      </c>
      <c r="F42" s="292">
        <f>DSUM(Roster,'Service Roster'!$H$8,P$33:Q42)*F$32*Days/5-SUM('Calc of Rates &amp; Cost Summary'!F$33:F41)</f>
        <v>0</v>
      </c>
      <c r="G42" s="292">
        <f>DSUM(Roster,'Service Roster'!$H$8,R$33:S42)*G$32*Days/5-SUM('Calc of Rates &amp; Cost Summary'!G$33:G41)</f>
        <v>0</v>
      </c>
      <c r="H42" s="292">
        <f>DSUM(Roster,'Service Roster'!$H$8,T$33:U42)*H$32*Days/5-SUM('Calc of Rates &amp; Cost Summary'!H$33:H41)</f>
        <v>0</v>
      </c>
      <c r="I42" s="293">
        <f t="shared" si="0"/>
        <v>0</v>
      </c>
      <c r="J42" s="37"/>
      <c r="K42" s="37"/>
      <c r="L42" s="10" t="str">
        <f t="shared" si="4"/>
        <v>BASE</v>
      </c>
      <c r="M42" s="10" t="str">
        <f>+$A43</f>
        <v>Private Pay </v>
      </c>
      <c r="N42" s="10" t="str">
        <f t="shared" si="5"/>
        <v>LEVEL 1</v>
      </c>
      <c r="O42" s="10" t="str">
        <f>+$A43</f>
        <v>Private Pay </v>
      </c>
      <c r="P42" s="10" t="str">
        <f t="shared" si="6"/>
        <v>LEVEL 2</v>
      </c>
      <c r="Q42" s="10" t="str">
        <f>+$A43</f>
        <v>Private Pay </v>
      </c>
      <c r="R42" s="10" t="str">
        <f t="shared" si="7"/>
        <v>LEVEL 3</v>
      </c>
      <c r="S42" s="10" t="str">
        <f>+$A43</f>
        <v>Private Pay </v>
      </c>
      <c r="T42" s="10" t="str">
        <f t="shared" si="8"/>
        <v>LEVEL 3 Enh.</v>
      </c>
      <c r="U42" s="10" t="str">
        <f>+$A43</f>
        <v>Private Pay </v>
      </c>
    </row>
    <row r="43" spans="1:21" ht="18.75" customHeight="1">
      <c r="A43" s="340" t="s">
        <v>742</v>
      </c>
      <c r="B43" s="291"/>
      <c r="C43" s="292">
        <f>DCOUNT(Roster,'Service Roster'!$E$8,'Calc of Rates &amp; Cost Summary'!$A$33:A43)-SUM('Calc of Rates &amp; Cost Summary'!$C$33:C42)</f>
        <v>0</v>
      </c>
      <c r="D43" s="292">
        <f>DSUM(Roster,'Service Roster'!$H$8,L$33:M43)*D$32*Days/5-SUM(D$33:D42)</f>
        <v>0</v>
      </c>
      <c r="E43" s="292">
        <f>DSUM(Roster,'Service Roster'!$H$8,N$33:O43)*E$32*Days/5-SUM('Calc of Rates &amp; Cost Summary'!E$33:E42)</f>
        <v>0</v>
      </c>
      <c r="F43" s="292">
        <f>DSUM(Roster,'Service Roster'!$H$8,P$33:Q43)*F$32*Days/5-SUM('Calc of Rates &amp; Cost Summary'!F$33:F42)</f>
        <v>0</v>
      </c>
      <c r="G43" s="292">
        <f>DSUM(Roster,'Service Roster'!$H$8,R$33:S43)*G$32*Days/5-SUM('Calc of Rates &amp; Cost Summary'!G$33:G42)</f>
        <v>0</v>
      </c>
      <c r="H43" s="292">
        <f>DSUM(Roster,'Service Roster'!$H$8,T$33:U43)*H$32*Days/5-SUM('Calc of Rates &amp; Cost Summary'!H$33:H42)</f>
        <v>0</v>
      </c>
      <c r="I43" s="293">
        <f t="shared" si="0"/>
        <v>0</v>
      </c>
      <c r="J43" s="37"/>
      <c r="K43" s="37"/>
      <c r="L43" s="10" t="str">
        <f t="shared" si="4"/>
        <v>BASE</v>
      </c>
      <c r="M43" s="10" t="e">
        <f>+#REF!</f>
        <v>#REF!</v>
      </c>
      <c r="N43" s="10" t="str">
        <f t="shared" si="5"/>
        <v>LEVEL 1</v>
      </c>
      <c r="O43" s="10" t="e">
        <f>+#REF!</f>
        <v>#REF!</v>
      </c>
      <c r="P43" s="10" t="str">
        <f t="shared" si="6"/>
        <v>LEVEL 2</v>
      </c>
      <c r="Q43" s="10" t="e">
        <f>+#REF!</f>
        <v>#REF!</v>
      </c>
      <c r="R43" s="10" t="str">
        <f t="shared" si="7"/>
        <v>LEVEL 3</v>
      </c>
      <c r="S43" s="10" t="e">
        <f>+#REF!</f>
        <v>#REF!</v>
      </c>
      <c r="T43" s="10" t="str">
        <f t="shared" si="8"/>
        <v>LEVEL 3 Enh.</v>
      </c>
      <c r="U43" s="10" t="e">
        <f>+#REF!</f>
        <v>#REF!</v>
      </c>
    </row>
    <row r="44" spans="1:21" ht="18.75" customHeight="1">
      <c r="A44" s="342"/>
      <c r="B44" s="291"/>
      <c r="C44" s="292">
        <f>DCOUNT(Roster,'Service Roster'!$E$8,'Calc of Rates &amp; Cost Summary'!$A$33:A44)-SUM('Calc of Rates &amp; Cost Summary'!$C$33:C43)</f>
        <v>0</v>
      </c>
      <c r="D44" s="292">
        <f>DSUM(Roster,'Service Roster'!$H$8,L$33:M44)*D$32*Days/5-SUM(D$33:D43)</f>
        <v>0</v>
      </c>
      <c r="E44" s="292">
        <f>DSUM(Roster,'Service Roster'!$H$8,N$33:O44)*E$32*Days/5-SUM('Calc of Rates &amp; Cost Summary'!E$33:E43)</f>
        <v>0</v>
      </c>
      <c r="F44" s="292">
        <f>DSUM(Roster,'Service Roster'!$H$8,P$33:Q44)*F$32*Days/5-SUM('Calc of Rates &amp; Cost Summary'!F$33:F43)</f>
        <v>0</v>
      </c>
      <c r="G44" s="292">
        <f>DSUM(Roster,'Service Roster'!$H$8,R$33:S44)*G$32*Days/5-SUM('Calc of Rates &amp; Cost Summary'!G$33:G43)</f>
        <v>0</v>
      </c>
      <c r="H44" s="292">
        <f>DSUM(Roster,'Service Roster'!$H$8,T$33:U44)*H$32*Days/5-SUM('Calc of Rates &amp; Cost Summary'!H$33:H43)</f>
        <v>0</v>
      </c>
      <c r="I44" s="293">
        <f t="shared" si="0"/>
        <v>0</v>
      </c>
      <c r="J44" s="37"/>
      <c r="K44" s="37"/>
      <c r="L44" s="10" t="str">
        <f t="shared" si="4"/>
        <v>BASE</v>
      </c>
      <c r="M44" s="10">
        <f t="shared" si="1"/>
        <v>0</v>
      </c>
      <c r="N44" s="10" t="str">
        <f t="shared" si="5"/>
        <v>LEVEL 1</v>
      </c>
      <c r="O44" s="10">
        <f t="shared" si="2"/>
        <v>0</v>
      </c>
      <c r="P44" s="10" t="str">
        <f t="shared" si="6"/>
        <v>LEVEL 2</v>
      </c>
      <c r="Q44" s="10">
        <f t="shared" si="3"/>
        <v>0</v>
      </c>
      <c r="R44" s="10" t="str">
        <f t="shared" si="7"/>
        <v>LEVEL 3</v>
      </c>
      <c r="S44" s="10">
        <f aca="true" t="shared" si="9" ref="S44:S50">+$A44</f>
        <v>0</v>
      </c>
      <c r="T44" s="10" t="str">
        <f t="shared" si="8"/>
        <v>LEVEL 3 Enh.</v>
      </c>
      <c r="U44" s="10">
        <f aca="true" t="shared" si="10" ref="U44:U50">+$A44</f>
        <v>0</v>
      </c>
    </row>
    <row r="45" spans="1:21" ht="18.75" customHeight="1">
      <c r="A45" s="342"/>
      <c r="B45" s="291"/>
      <c r="C45" s="292">
        <f>DCOUNT(Roster,'Service Roster'!$E$8,'Calc of Rates &amp; Cost Summary'!$A$33:A45)-SUM('Calc of Rates &amp; Cost Summary'!$C$33:C44)</f>
        <v>0</v>
      </c>
      <c r="D45" s="292">
        <f>DSUM(Roster,'Service Roster'!$H$8,L$33:M45)*D$32*Days/5-SUM(D$33:D44)</f>
        <v>0</v>
      </c>
      <c r="E45" s="292">
        <f>DSUM(Roster,'Service Roster'!$H$8,N$33:O45)*E$32*Days/5-SUM('Calc of Rates &amp; Cost Summary'!E$33:E44)</f>
        <v>0</v>
      </c>
      <c r="F45" s="292">
        <f>DSUM(Roster,'Service Roster'!$H$8,P$33:Q45)*F$32*Days/5-SUM('Calc of Rates &amp; Cost Summary'!F$33:F44)</f>
        <v>0</v>
      </c>
      <c r="G45" s="292">
        <f>DSUM(Roster,'Service Roster'!$H$8,R$33:S45)*G$32*Days/5-SUM('Calc of Rates &amp; Cost Summary'!G$33:G44)</f>
        <v>0</v>
      </c>
      <c r="H45" s="292">
        <f>DSUM(Roster,'Service Roster'!$H$8,T$33:U45)*H$32*Days/5-SUM('Calc of Rates &amp; Cost Summary'!H$33:H44)</f>
        <v>0</v>
      </c>
      <c r="I45" s="293">
        <f t="shared" si="0"/>
        <v>0</v>
      </c>
      <c r="J45" s="37"/>
      <c r="K45" s="37"/>
      <c r="L45" s="10" t="str">
        <f t="shared" si="4"/>
        <v>BASE</v>
      </c>
      <c r="M45" s="10">
        <f t="shared" si="1"/>
        <v>0</v>
      </c>
      <c r="N45" s="10" t="str">
        <f t="shared" si="5"/>
        <v>LEVEL 1</v>
      </c>
      <c r="O45" s="10">
        <f t="shared" si="2"/>
        <v>0</v>
      </c>
      <c r="P45" s="10" t="str">
        <f t="shared" si="6"/>
        <v>LEVEL 2</v>
      </c>
      <c r="Q45" s="10">
        <f t="shared" si="3"/>
        <v>0</v>
      </c>
      <c r="R45" s="10" t="str">
        <f t="shared" si="7"/>
        <v>LEVEL 3</v>
      </c>
      <c r="S45" s="10">
        <f t="shared" si="9"/>
        <v>0</v>
      </c>
      <c r="T45" s="10" t="str">
        <f t="shared" si="8"/>
        <v>LEVEL 3 Enh.</v>
      </c>
      <c r="U45" s="10">
        <f t="shared" si="10"/>
        <v>0</v>
      </c>
    </row>
    <row r="46" spans="1:21" ht="18.75" customHeight="1">
      <c r="A46" s="342"/>
      <c r="B46" s="291"/>
      <c r="C46" s="292">
        <f>DCOUNT(Roster,'Service Roster'!$E$8,'Calc of Rates &amp; Cost Summary'!$A$33:A46)-SUM('Calc of Rates &amp; Cost Summary'!$C$33:C45)</f>
        <v>0</v>
      </c>
      <c r="D46" s="292">
        <f>DSUM(Roster,'Service Roster'!$H$8,L$33:M46)*D$32*Days/5-SUM(D$33:D45)</f>
        <v>0</v>
      </c>
      <c r="E46" s="292">
        <f>DSUM(Roster,'Service Roster'!$H$8,N$33:O46)*E$32*Days/5-SUM('Calc of Rates &amp; Cost Summary'!E$33:E45)</f>
        <v>0</v>
      </c>
      <c r="F46" s="292">
        <f>DSUM(Roster,'Service Roster'!$H$8,P$33:Q46)*F$32*Days/5-SUM('Calc of Rates &amp; Cost Summary'!F$33:F45)</f>
        <v>0</v>
      </c>
      <c r="G46" s="292">
        <f>DSUM(Roster,'Service Roster'!$H$8,R$33:S46)*G$32*Days/5-SUM('Calc of Rates &amp; Cost Summary'!G$33:G45)</f>
        <v>0</v>
      </c>
      <c r="H46" s="292">
        <f>DSUM(Roster,'Service Roster'!$H$8,T$33:U46)*H$32*Days/5-SUM('Calc of Rates &amp; Cost Summary'!H$33:H45)</f>
        <v>0</v>
      </c>
      <c r="I46" s="293">
        <f t="shared" si="0"/>
        <v>0</v>
      </c>
      <c r="J46" s="37"/>
      <c r="K46" s="37"/>
      <c r="L46" s="10" t="str">
        <f t="shared" si="4"/>
        <v>BASE</v>
      </c>
      <c r="M46" s="10">
        <f t="shared" si="1"/>
        <v>0</v>
      </c>
      <c r="N46" s="10" t="str">
        <f t="shared" si="5"/>
        <v>LEVEL 1</v>
      </c>
      <c r="O46" s="10">
        <f t="shared" si="2"/>
        <v>0</v>
      </c>
      <c r="P46" s="10" t="str">
        <f t="shared" si="6"/>
        <v>LEVEL 2</v>
      </c>
      <c r="Q46" s="10">
        <f t="shared" si="3"/>
        <v>0</v>
      </c>
      <c r="R46" s="10" t="str">
        <f t="shared" si="7"/>
        <v>LEVEL 3</v>
      </c>
      <c r="S46" s="10">
        <f t="shared" si="9"/>
        <v>0</v>
      </c>
      <c r="T46" s="10" t="str">
        <f t="shared" si="8"/>
        <v>LEVEL 3 Enh.</v>
      </c>
      <c r="U46" s="10">
        <f t="shared" si="10"/>
        <v>0</v>
      </c>
    </row>
    <row r="47" spans="1:21" ht="18.75" customHeight="1">
      <c r="A47" s="342"/>
      <c r="B47" s="291"/>
      <c r="C47" s="292">
        <f>DCOUNT(Roster,'Service Roster'!$E$8,'Calc of Rates &amp; Cost Summary'!$A$33:A47)-SUM('Calc of Rates &amp; Cost Summary'!$C$33:C46)</f>
        <v>0</v>
      </c>
      <c r="D47" s="292">
        <f>DSUM(Roster,'Service Roster'!$H$8,L$33:M47)*D$32*Days/5-SUM(D$33:D46)</f>
        <v>0</v>
      </c>
      <c r="E47" s="292">
        <f>DSUM(Roster,'Service Roster'!$H$8,N$33:O47)*E$32*Days/5-SUM('Calc of Rates &amp; Cost Summary'!E$33:E46)</f>
        <v>0</v>
      </c>
      <c r="F47" s="292">
        <f>DSUM(Roster,'Service Roster'!$H$8,P$33:Q47)*F$32*Days/5-SUM('Calc of Rates &amp; Cost Summary'!F$33:F46)</f>
        <v>0</v>
      </c>
      <c r="G47" s="292">
        <f>DSUM(Roster,'Service Roster'!$H$8,R$33:S47)*G$32*Days/5-SUM('Calc of Rates &amp; Cost Summary'!G$33:G46)</f>
        <v>0</v>
      </c>
      <c r="H47" s="292">
        <f>DSUM(Roster,'Service Roster'!$H$8,T$33:U47)*H$32*Days/5-SUM('Calc of Rates &amp; Cost Summary'!H$33:H46)</f>
        <v>0</v>
      </c>
      <c r="I47" s="293">
        <f t="shared" si="0"/>
        <v>0</v>
      </c>
      <c r="J47" s="37"/>
      <c r="K47" s="37"/>
      <c r="L47" s="10" t="str">
        <f t="shared" si="4"/>
        <v>BASE</v>
      </c>
      <c r="M47" s="10">
        <f t="shared" si="1"/>
        <v>0</v>
      </c>
      <c r="N47" s="10" t="str">
        <f t="shared" si="5"/>
        <v>LEVEL 1</v>
      </c>
      <c r="O47" s="10">
        <f t="shared" si="2"/>
        <v>0</v>
      </c>
      <c r="P47" s="10" t="str">
        <f t="shared" si="6"/>
        <v>LEVEL 2</v>
      </c>
      <c r="Q47" s="10">
        <f t="shared" si="3"/>
        <v>0</v>
      </c>
      <c r="R47" s="10" t="str">
        <f t="shared" si="7"/>
        <v>LEVEL 3</v>
      </c>
      <c r="S47" s="10">
        <f t="shared" si="9"/>
        <v>0</v>
      </c>
      <c r="T47" s="10" t="str">
        <f t="shared" si="8"/>
        <v>LEVEL 3 Enh.</v>
      </c>
      <c r="U47" s="10">
        <f t="shared" si="10"/>
        <v>0</v>
      </c>
    </row>
    <row r="48" spans="1:21" ht="18.75" customHeight="1">
      <c r="A48" s="342"/>
      <c r="B48" s="291"/>
      <c r="C48" s="292">
        <f>DCOUNT(Roster,'Service Roster'!$E$8,'Calc of Rates &amp; Cost Summary'!$A$33:A48)-SUM('Calc of Rates &amp; Cost Summary'!$C$33:C47)</f>
        <v>0</v>
      </c>
      <c r="D48" s="292">
        <f>DSUM(Roster,'Service Roster'!$H$8,L$33:M48)*D$32*Days/5-SUM(D$33:D47)</f>
        <v>0</v>
      </c>
      <c r="E48" s="292">
        <f>DSUM(Roster,'Service Roster'!$H$8,N$33:O48)*E$32*Days/5-SUM('Calc of Rates &amp; Cost Summary'!E$33:E47)</f>
        <v>0</v>
      </c>
      <c r="F48" s="292">
        <f>DSUM(Roster,'Service Roster'!$H$8,P$33:Q48)*F$32*Days/5-SUM('Calc of Rates &amp; Cost Summary'!F$33:F47)</f>
        <v>0</v>
      </c>
      <c r="G48" s="292">
        <f>DSUM(Roster,'Service Roster'!$H$8,R$33:S48)*G$32*Days/5-SUM('Calc of Rates &amp; Cost Summary'!G$33:G47)</f>
        <v>0</v>
      </c>
      <c r="H48" s="292">
        <f>DSUM(Roster,'Service Roster'!$H$8,T$33:U48)*H$32*Days/5-SUM('Calc of Rates &amp; Cost Summary'!H$33:H47)</f>
        <v>0</v>
      </c>
      <c r="I48" s="293">
        <f t="shared" si="0"/>
        <v>0</v>
      </c>
      <c r="J48" s="37"/>
      <c r="K48" s="37"/>
      <c r="L48" s="10" t="str">
        <f t="shared" si="4"/>
        <v>BASE</v>
      </c>
      <c r="M48" s="10">
        <f t="shared" si="1"/>
        <v>0</v>
      </c>
      <c r="N48" s="10" t="str">
        <f t="shared" si="5"/>
        <v>LEVEL 1</v>
      </c>
      <c r="O48" s="10">
        <f t="shared" si="2"/>
        <v>0</v>
      </c>
      <c r="P48" s="10" t="str">
        <f t="shared" si="6"/>
        <v>LEVEL 2</v>
      </c>
      <c r="Q48" s="10">
        <f t="shared" si="3"/>
        <v>0</v>
      </c>
      <c r="R48" s="10" t="str">
        <f t="shared" si="7"/>
        <v>LEVEL 3</v>
      </c>
      <c r="S48" s="10">
        <f t="shared" si="9"/>
        <v>0</v>
      </c>
      <c r="T48" s="10" t="str">
        <f t="shared" si="8"/>
        <v>LEVEL 3 Enh.</v>
      </c>
      <c r="U48" s="10">
        <f t="shared" si="10"/>
        <v>0</v>
      </c>
    </row>
    <row r="49" spans="1:21" ht="18.75" customHeight="1">
      <c r="A49" s="177"/>
      <c r="B49" s="291"/>
      <c r="C49" s="292">
        <f>DCOUNT(Roster,'Service Roster'!$E$8,'Calc of Rates &amp; Cost Summary'!$A$33:A49)-SUM('Calc of Rates &amp; Cost Summary'!$C$33:C48)</f>
        <v>0</v>
      </c>
      <c r="D49" s="292">
        <f>DSUM(Roster,'Service Roster'!$H$8,L$33:M49)*D$32*Days/5-SUM(D$33:D48)</f>
        <v>0</v>
      </c>
      <c r="E49" s="292">
        <f>DSUM(Roster,'Service Roster'!$H$8,N$33:O49)*E$32*Days/5-SUM('Calc of Rates &amp; Cost Summary'!E$33:E48)</f>
        <v>0</v>
      </c>
      <c r="F49" s="292">
        <f>DSUM(Roster,'Service Roster'!$H$8,P$33:Q49)*F$32*Days/5-SUM('Calc of Rates &amp; Cost Summary'!F$33:F48)</f>
        <v>0</v>
      </c>
      <c r="G49" s="292">
        <f>DSUM(Roster,'Service Roster'!$H$8,R$33:S49)*G$32*Days/5-SUM('Calc of Rates &amp; Cost Summary'!G$33:G48)</f>
        <v>0</v>
      </c>
      <c r="H49" s="292">
        <f>DSUM(Roster,'Service Roster'!$H$8,T$33:U49)*H$32*Days/5-SUM('Calc of Rates &amp; Cost Summary'!H$33:H48)</f>
        <v>0</v>
      </c>
      <c r="I49" s="293">
        <f t="shared" si="0"/>
        <v>0</v>
      </c>
      <c r="J49" s="37"/>
      <c r="K49" s="37"/>
      <c r="L49" s="10" t="str">
        <f t="shared" si="4"/>
        <v>BASE</v>
      </c>
      <c r="M49" s="10">
        <f t="shared" si="1"/>
        <v>0</v>
      </c>
      <c r="N49" s="10" t="str">
        <f t="shared" si="5"/>
        <v>LEVEL 1</v>
      </c>
      <c r="O49" s="10">
        <f t="shared" si="2"/>
        <v>0</v>
      </c>
      <c r="P49" s="10" t="str">
        <f t="shared" si="6"/>
        <v>LEVEL 2</v>
      </c>
      <c r="Q49" s="10">
        <f t="shared" si="3"/>
        <v>0</v>
      </c>
      <c r="R49" s="10" t="str">
        <f t="shared" si="7"/>
        <v>LEVEL 3</v>
      </c>
      <c r="S49" s="10">
        <f t="shared" si="9"/>
        <v>0</v>
      </c>
      <c r="T49" s="10" t="str">
        <f t="shared" si="8"/>
        <v>LEVEL 3 Enh.</v>
      </c>
      <c r="U49" s="10">
        <f t="shared" si="10"/>
        <v>0</v>
      </c>
    </row>
    <row r="50" spans="1:21" ht="18.75" customHeight="1" thickBot="1">
      <c r="A50" s="294" t="s">
        <v>490</v>
      </c>
      <c r="B50" s="291"/>
      <c r="C50" s="295">
        <f aca="true" t="shared" si="11" ref="C50:I50">SUM(C34:C49)</f>
        <v>0</v>
      </c>
      <c r="D50" s="295">
        <f t="shared" si="11"/>
        <v>0</v>
      </c>
      <c r="E50" s="295">
        <f t="shared" si="11"/>
        <v>0</v>
      </c>
      <c r="F50" s="295">
        <f t="shared" si="11"/>
        <v>0</v>
      </c>
      <c r="G50" s="295">
        <f t="shared" si="11"/>
        <v>0</v>
      </c>
      <c r="H50" s="295">
        <f t="shared" si="11"/>
        <v>0</v>
      </c>
      <c r="I50" s="296">
        <f t="shared" si="11"/>
        <v>0</v>
      </c>
      <c r="J50" s="37"/>
      <c r="K50" s="36"/>
      <c r="M50" s="10" t="str">
        <f t="shared" si="1"/>
        <v>Total</v>
      </c>
      <c r="O50" s="10" t="str">
        <f t="shared" si="2"/>
        <v>Total</v>
      </c>
      <c r="Q50" s="10" t="str">
        <f t="shared" si="3"/>
        <v>Total</v>
      </c>
      <c r="S50" s="10" t="str">
        <f t="shared" si="9"/>
        <v>Total</v>
      </c>
      <c r="U50" s="10" t="str">
        <f t="shared" si="10"/>
        <v>Total</v>
      </c>
    </row>
    <row r="51" spans="1:10" ht="18.75" customHeight="1" thickBot="1" thickTop="1">
      <c r="A51" s="297"/>
      <c r="B51" s="298"/>
      <c r="C51" s="298"/>
      <c r="D51" s="298"/>
      <c r="E51" s="298"/>
      <c r="F51" s="298"/>
      <c r="G51" s="298"/>
      <c r="H51" s="298"/>
      <c r="I51" s="299"/>
      <c r="J51" s="37"/>
    </row>
    <row r="52" spans="1:9" ht="18.75" customHeight="1">
      <c r="A52" s="300"/>
      <c r="B52" s="300"/>
      <c r="C52" s="300"/>
      <c r="D52" s="300"/>
      <c r="E52" s="300"/>
      <c r="F52" s="300"/>
      <c r="G52" s="300"/>
      <c r="H52" s="300"/>
      <c r="I52" s="300"/>
    </row>
    <row r="53" spans="1:9" ht="18.75" customHeight="1">
      <c r="A53" s="300"/>
      <c r="B53" s="300"/>
      <c r="C53" s="300"/>
      <c r="D53" s="300"/>
      <c r="E53" s="300"/>
      <c r="F53" s="300"/>
      <c r="G53" s="300"/>
      <c r="H53" s="300"/>
      <c r="I53" s="300"/>
    </row>
    <row r="54" spans="1:9" ht="18.75" customHeight="1" thickBot="1">
      <c r="A54" s="291"/>
      <c r="B54" s="291"/>
      <c r="C54" s="291"/>
      <c r="D54" s="291"/>
      <c r="E54" s="291"/>
      <c r="F54" s="291"/>
      <c r="G54" s="291"/>
      <c r="H54" s="291"/>
      <c r="I54" s="300"/>
    </row>
    <row r="55" spans="1:9" ht="21.75" customHeight="1" thickBot="1">
      <c r="A55" s="412" t="s">
        <v>758</v>
      </c>
      <c r="B55" s="413"/>
      <c r="C55" s="413"/>
      <c r="D55" s="413"/>
      <c r="E55" s="413"/>
      <c r="F55" s="413"/>
      <c r="G55" s="413"/>
      <c r="H55" s="413"/>
      <c r="I55" s="414"/>
    </row>
    <row r="56" spans="1:9" ht="18.75" customHeight="1">
      <c r="A56" s="301"/>
      <c r="B56" s="285"/>
      <c r="C56" s="285" t="s">
        <v>550</v>
      </c>
      <c r="D56" s="286">
        <f>+I45</f>
        <v>0</v>
      </c>
      <c r="E56" s="286">
        <f>+I43</f>
        <v>0</v>
      </c>
      <c r="F56" s="286">
        <f>+I41</f>
        <v>0</v>
      </c>
      <c r="G56" s="286">
        <f>+H39</f>
        <v>0</v>
      </c>
      <c r="H56" s="286">
        <f>+I39</f>
        <v>0</v>
      </c>
      <c r="I56" s="302"/>
    </row>
    <row r="57" spans="1:21" ht="18.75" customHeight="1">
      <c r="A57" s="303" t="str">
        <f>+'Service Roster'!B8</f>
        <v>COUNTY/JOINDER</v>
      </c>
      <c r="B57" s="289"/>
      <c r="C57" s="242" t="s">
        <v>537</v>
      </c>
      <c r="D57" s="242" t="s">
        <v>487</v>
      </c>
      <c r="E57" s="242" t="s">
        <v>486</v>
      </c>
      <c r="F57" s="242" t="s">
        <v>485</v>
      </c>
      <c r="G57" s="242" t="s">
        <v>522</v>
      </c>
      <c r="H57" s="242" t="s">
        <v>764</v>
      </c>
      <c r="I57" s="304" t="s">
        <v>482</v>
      </c>
      <c r="L57" s="34" t="s">
        <v>517</v>
      </c>
      <c r="M57" s="34" t="str">
        <f>+A57</f>
        <v>COUNTY/JOINDER</v>
      </c>
      <c r="N57" s="34" t="s">
        <v>517</v>
      </c>
      <c r="O57" s="34" t="str">
        <f>+M57</f>
        <v>COUNTY/JOINDER</v>
      </c>
      <c r="P57" s="34" t="s">
        <v>517</v>
      </c>
      <c r="Q57" s="34" t="str">
        <f>+O57</f>
        <v>COUNTY/JOINDER</v>
      </c>
      <c r="R57" s="34" t="s">
        <v>517</v>
      </c>
      <c r="S57" s="34" t="str">
        <f>+Q57</f>
        <v>COUNTY/JOINDER</v>
      </c>
      <c r="T57" s="34" t="s">
        <v>517</v>
      </c>
      <c r="U57" s="34" t="str">
        <f>+S57</f>
        <v>COUNTY/JOINDER</v>
      </c>
    </row>
    <row r="58" spans="1:21" ht="18.75" customHeight="1">
      <c r="A58" s="227"/>
      <c r="B58" s="305"/>
      <c r="C58" s="306">
        <f>DCOUNT(Roster,'Service Roster'!$E$8,'Calc of Rates &amp; Cost Summary'!$A$57:A58)-SUM('Calc of Rates &amp; Cost Summary'!$C$57:C57)</f>
        <v>0</v>
      </c>
      <c r="D58" s="306">
        <f>DSUM(Roster,'Service Roster'!$H$8,L$57:M58)*D$32*Days/5-SUM(D$57:D57)</f>
        <v>0</v>
      </c>
      <c r="E58" s="306">
        <f>DSUM(Roster,'Service Roster'!$H$8,N$57:O58)*E$32*Days/5-SUM('Calc of Rates &amp; Cost Summary'!E$57:E57)</f>
        <v>0</v>
      </c>
      <c r="F58" s="306">
        <f>DSUM(Roster,'Service Roster'!$H$8,P$57:Q58)*F$32*Days/5-SUM('Calc of Rates &amp; Cost Summary'!F$57:F57)</f>
        <v>0</v>
      </c>
      <c r="G58" s="306">
        <f>DSUM(Roster,'Service Roster'!$H$8,R$57:S58)*G$32*Days/5-SUM('Calc of Rates &amp; Cost Summary'!G$57:G57)</f>
        <v>0</v>
      </c>
      <c r="H58" s="306">
        <f>DSUM(Roster,'Service Roster'!$H$8,T$57:U58)*H$32*Days/5-SUM('Calc of Rates &amp; Cost Summary'!H$57:H57)</f>
        <v>0</v>
      </c>
      <c r="I58" s="307">
        <f aca="true" t="shared" si="12" ref="I58:I73">SUM(D58:H58)</f>
        <v>0</v>
      </c>
      <c r="L58" s="10" t="str">
        <f>+D57</f>
        <v>BASE</v>
      </c>
      <c r="M58" s="10">
        <f aca="true" t="shared" si="13" ref="M58:M73">+$A58</f>
        <v>0</v>
      </c>
      <c r="N58" s="10" t="str">
        <f>+E57</f>
        <v>LEVEL 1</v>
      </c>
      <c r="O58" s="10">
        <f aca="true" t="shared" si="14" ref="O58:O73">+$A58</f>
        <v>0</v>
      </c>
      <c r="P58" s="10" t="str">
        <f>+F57</f>
        <v>LEVEL 2</v>
      </c>
      <c r="Q58" s="10">
        <f aca="true" t="shared" si="15" ref="Q58:Q73">+$A58</f>
        <v>0</v>
      </c>
      <c r="R58" s="10" t="str">
        <f>+G57</f>
        <v>LEVEL 3</v>
      </c>
      <c r="S58" s="10">
        <f aca="true" t="shared" si="16" ref="S58:U73">+$A58</f>
        <v>0</v>
      </c>
      <c r="T58" s="10" t="str">
        <f>+H57</f>
        <v>LEVEL 3 Enh.</v>
      </c>
      <c r="U58" s="10">
        <f t="shared" si="16"/>
        <v>0</v>
      </c>
    </row>
    <row r="59" spans="1:21" ht="18.75" customHeight="1">
      <c r="A59" s="227"/>
      <c r="B59" s="305"/>
      <c r="C59" s="306">
        <f>DCOUNT(Roster,'Service Roster'!$E$8,'Calc of Rates &amp; Cost Summary'!$A$57:A59)-SUM('Calc of Rates &amp; Cost Summary'!$C$57:C58)</f>
        <v>0</v>
      </c>
      <c r="D59" s="306">
        <f>DSUM(Roster,'Service Roster'!$H$8,L$57:M59)*D$32*Days/5-SUM(D$57:D58)</f>
        <v>0</v>
      </c>
      <c r="E59" s="306">
        <f>DSUM(Roster,'Service Roster'!$H$8,N$57:O59)*E$32*Days/5-SUM('Calc of Rates &amp; Cost Summary'!E$57:E58)</f>
        <v>0</v>
      </c>
      <c r="F59" s="306">
        <f>DSUM(Roster,'Service Roster'!$H$8,P$57:Q59)*F$32*Days/5-SUM('Calc of Rates &amp; Cost Summary'!F$57:F58)</f>
        <v>0</v>
      </c>
      <c r="G59" s="306">
        <f>DSUM(Roster,'Service Roster'!$H$8,R$57:S59)*G$32*Days/5-SUM('Calc of Rates &amp; Cost Summary'!G$57:G58)</f>
        <v>0</v>
      </c>
      <c r="H59" s="306">
        <f>DSUM(Roster,'Service Roster'!$H$8,T$57:U59)*H$32*Days/5-SUM('Calc of Rates &amp; Cost Summary'!H$57:H58)</f>
        <v>0</v>
      </c>
      <c r="I59" s="307">
        <f t="shared" si="12"/>
        <v>0</v>
      </c>
      <c r="L59" s="10" t="str">
        <f aca="true" t="shared" si="17" ref="L59:L73">+L58</f>
        <v>BASE</v>
      </c>
      <c r="M59" s="10">
        <f t="shared" si="13"/>
        <v>0</v>
      </c>
      <c r="N59" s="10" t="str">
        <f aca="true" t="shared" si="18" ref="N59:N73">+N58</f>
        <v>LEVEL 1</v>
      </c>
      <c r="O59" s="10">
        <f t="shared" si="14"/>
        <v>0</v>
      </c>
      <c r="P59" s="10" t="str">
        <f aca="true" t="shared" si="19" ref="P59:P73">+P58</f>
        <v>LEVEL 2</v>
      </c>
      <c r="Q59" s="10">
        <f t="shared" si="15"/>
        <v>0</v>
      </c>
      <c r="R59" s="10" t="str">
        <f aca="true" t="shared" si="20" ref="R59:R73">+R58</f>
        <v>LEVEL 3</v>
      </c>
      <c r="S59" s="10">
        <f t="shared" si="16"/>
        <v>0</v>
      </c>
      <c r="T59" s="10" t="str">
        <f aca="true" t="shared" si="21" ref="T59:T73">+T58</f>
        <v>LEVEL 3 Enh.</v>
      </c>
      <c r="U59" s="10">
        <f t="shared" si="16"/>
        <v>0</v>
      </c>
    </row>
    <row r="60" spans="1:21" ht="18.75" customHeight="1">
      <c r="A60" s="227"/>
      <c r="B60" s="305"/>
      <c r="C60" s="306">
        <f>DCOUNT(Roster,'Service Roster'!$E$8,'Calc of Rates &amp; Cost Summary'!$A$57:A60)-SUM('Calc of Rates &amp; Cost Summary'!$C$57:C59)</f>
        <v>0</v>
      </c>
      <c r="D60" s="306">
        <f>DSUM(Roster,'Service Roster'!$H$8,L$57:M60)*D$32*Days/5-SUM(D$57:D59)</f>
        <v>0</v>
      </c>
      <c r="E60" s="306">
        <f>DSUM(Roster,'Service Roster'!$H$8,N$57:O60)*E$32*Days/5-SUM('Calc of Rates &amp; Cost Summary'!E$57:E59)</f>
        <v>0</v>
      </c>
      <c r="F60" s="306">
        <f>DSUM(Roster,'Service Roster'!$H$8,P$57:Q60)*F$32*Days/5-SUM('Calc of Rates &amp; Cost Summary'!F$57:F59)</f>
        <v>0</v>
      </c>
      <c r="G60" s="306">
        <f>DSUM(Roster,'Service Roster'!$H$8,R$57:S60)*G$32*Days/5-SUM('Calc of Rates &amp; Cost Summary'!G$57:G59)</f>
        <v>0</v>
      </c>
      <c r="H60" s="306">
        <f>DSUM(Roster,'Service Roster'!$H$8,T$57:U60)*H$32*Days/5-SUM('Calc of Rates &amp; Cost Summary'!H$57:H59)</f>
        <v>0</v>
      </c>
      <c r="I60" s="307">
        <f t="shared" si="12"/>
        <v>0</v>
      </c>
      <c r="L60" s="10" t="str">
        <f t="shared" si="17"/>
        <v>BASE</v>
      </c>
      <c r="M60" s="10">
        <f t="shared" si="13"/>
        <v>0</v>
      </c>
      <c r="N60" s="10" t="str">
        <f t="shared" si="18"/>
        <v>LEVEL 1</v>
      </c>
      <c r="O60" s="10">
        <f t="shared" si="14"/>
        <v>0</v>
      </c>
      <c r="P60" s="10" t="str">
        <f t="shared" si="19"/>
        <v>LEVEL 2</v>
      </c>
      <c r="Q60" s="10">
        <f t="shared" si="15"/>
        <v>0</v>
      </c>
      <c r="R60" s="10" t="str">
        <f t="shared" si="20"/>
        <v>LEVEL 3</v>
      </c>
      <c r="S60" s="10">
        <f t="shared" si="16"/>
        <v>0</v>
      </c>
      <c r="T60" s="10" t="str">
        <f t="shared" si="21"/>
        <v>LEVEL 3 Enh.</v>
      </c>
      <c r="U60" s="10">
        <f t="shared" si="16"/>
        <v>0</v>
      </c>
    </row>
    <row r="61" spans="1:21" ht="18.75" customHeight="1">
      <c r="A61" s="227"/>
      <c r="B61" s="305"/>
      <c r="C61" s="306">
        <f>DCOUNT(Roster,'Service Roster'!$E$8,'Calc of Rates &amp; Cost Summary'!$A$57:A61)-SUM('Calc of Rates &amp; Cost Summary'!$C$57:C60)</f>
        <v>0</v>
      </c>
      <c r="D61" s="306">
        <f>DSUM(Roster,'Service Roster'!$H$8,L$57:M61)*D$32*Days/5-SUM(D$57:D60)</f>
        <v>0</v>
      </c>
      <c r="E61" s="306">
        <f>DSUM(Roster,'Service Roster'!$H$8,N$57:O61)*E$32*Days/5-SUM('Calc of Rates &amp; Cost Summary'!E$57:E60)</f>
        <v>0</v>
      </c>
      <c r="F61" s="306">
        <f>DSUM(Roster,'Service Roster'!$H$8,P$57:Q61)*F$32*Days/5-SUM('Calc of Rates &amp; Cost Summary'!F$57:F60)</f>
        <v>0</v>
      </c>
      <c r="G61" s="306">
        <f>DSUM(Roster,'Service Roster'!$H$8,R$57:S61)*G$32*Days/5-SUM('Calc of Rates &amp; Cost Summary'!G$57:G60)</f>
        <v>0</v>
      </c>
      <c r="H61" s="306">
        <f>DSUM(Roster,'Service Roster'!$H$8,T$57:U61)*H$32*Days/5-SUM('Calc of Rates &amp; Cost Summary'!H$57:H60)</f>
        <v>0</v>
      </c>
      <c r="I61" s="307">
        <f t="shared" si="12"/>
        <v>0</v>
      </c>
      <c r="L61" s="10" t="str">
        <f t="shared" si="17"/>
        <v>BASE</v>
      </c>
      <c r="M61" s="10">
        <f t="shared" si="13"/>
        <v>0</v>
      </c>
      <c r="N61" s="10" t="str">
        <f t="shared" si="18"/>
        <v>LEVEL 1</v>
      </c>
      <c r="O61" s="10">
        <f t="shared" si="14"/>
        <v>0</v>
      </c>
      <c r="P61" s="10" t="str">
        <f t="shared" si="19"/>
        <v>LEVEL 2</v>
      </c>
      <c r="Q61" s="10">
        <f t="shared" si="15"/>
        <v>0</v>
      </c>
      <c r="R61" s="10" t="str">
        <f t="shared" si="20"/>
        <v>LEVEL 3</v>
      </c>
      <c r="S61" s="10">
        <f t="shared" si="16"/>
        <v>0</v>
      </c>
      <c r="T61" s="10" t="str">
        <f t="shared" si="21"/>
        <v>LEVEL 3 Enh.</v>
      </c>
      <c r="U61" s="10">
        <f t="shared" si="16"/>
        <v>0</v>
      </c>
    </row>
    <row r="62" spans="1:21" ht="18.75" customHeight="1">
      <c r="A62" s="227"/>
      <c r="B62" s="305"/>
      <c r="C62" s="306">
        <f>DCOUNT(Roster,'Service Roster'!$E$8,'Calc of Rates &amp; Cost Summary'!$A$57:A62)-SUM('Calc of Rates &amp; Cost Summary'!$C$57:C61)</f>
        <v>0</v>
      </c>
      <c r="D62" s="306">
        <f>DSUM(Roster,'Service Roster'!$H$8,L$57:M62)*D$32*Days/5-SUM(D$57:D61)</f>
        <v>0</v>
      </c>
      <c r="E62" s="306">
        <f>DSUM(Roster,'Service Roster'!$H$8,N$57:O62)*E$32*Days/5-SUM('Calc of Rates &amp; Cost Summary'!E$57:E61)</f>
        <v>0</v>
      </c>
      <c r="F62" s="306">
        <f>DSUM(Roster,'Service Roster'!$H$8,P$57:Q62)*F$32*Days/5-SUM('Calc of Rates &amp; Cost Summary'!F$57:F61)</f>
        <v>0</v>
      </c>
      <c r="G62" s="306">
        <f>DSUM(Roster,'Service Roster'!$H$8,R$57:S62)*G$32*Days/5-SUM('Calc of Rates &amp; Cost Summary'!G$57:G61)</f>
        <v>0</v>
      </c>
      <c r="H62" s="306">
        <f>DSUM(Roster,'Service Roster'!$H$8,T$57:U62)*H$32*Days/5-SUM('Calc of Rates &amp; Cost Summary'!H$57:H61)</f>
        <v>0</v>
      </c>
      <c r="I62" s="307">
        <f t="shared" si="12"/>
        <v>0</v>
      </c>
      <c r="L62" s="10" t="str">
        <f t="shared" si="17"/>
        <v>BASE</v>
      </c>
      <c r="M62" s="10">
        <f t="shared" si="13"/>
        <v>0</v>
      </c>
      <c r="N62" s="10" t="str">
        <f t="shared" si="18"/>
        <v>LEVEL 1</v>
      </c>
      <c r="O62" s="10">
        <f t="shared" si="14"/>
        <v>0</v>
      </c>
      <c r="P62" s="10" t="str">
        <f t="shared" si="19"/>
        <v>LEVEL 2</v>
      </c>
      <c r="Q62" s="10">
        <f t="shared" si="15"/>
        <v>0</v>
      </c>
      <c r="R62" s="10" t="str">
        <f t="shared" si="20"/>
        <v>LEVEL 3</v>
      </c>
      <c r="S62" s="10">
        <f t="shared" si="16"/>
        <v>0</v>
      </c>
      <c r="T62" s="10" t="str">
        <f t="shared" si="21"/>
        <v>LEVEL 3 Enh.</v>
      </c>
      <c r="U62" s="10">
        <f t="shared" si="16"/>
        <v>0</v>
      </c>
    </row>
    <row r="63" spans="1:21" ht="18.75" customHeight="1">
      <c r="A63" s="227"/>
      <c r="B63" s="305"/>
      <c r="C63" s="306">
        <f>DCOUNT(Roster,'Service Roster'!$E$8,'Calc of Rates &amp; Cost Summary'!$A$57:A63)-SUM('Calc of Rates &amp; Cost Summary'!$C$57:C62)</f>
        <v>0</v>
      </c>
      <c r="D63" s="306">
        <f>DSUM(Roster,'Service Roster'!$H$8,L$57:M63)*D$32*Days/5-SUM(D$57:D62)</f>
        <v>0</v>
      </c>
      <c r="E63" s="306">
        <f>DSUM(Roster,'Service Roster'!$H$8,N$57:O63)*E$32*Days/5-SUM('Calc of Rates &amp; Cost Summary'!E$57:E62)</f>
        <v>0</v>
      </c>
      <c r="F63" s="306">
        <f>DSUM(Roster,'Service Roster'!$H$8,P$57:Q63)*F$32*Days/5-SUM('Calc of Rates &amp; Cost Summary'!F$57:F62)</f>
        <v>0</v>
      </c>
      <c r="G63" s="306">
        <f>DSUM(Roster,'Service Roster'!$H$8,R$57:S63)*G$32*Days/5-SUM('Calc of Rates &amp; Cost Summary'!G$57:G62)</f>
        <v>0</v>
      </c>
      <c r="H63" s="306">
        <f>DSUM(Roster,'Service Roster'!$H$8,T$57:U63)*H$32*Days/5-SUM('Calc of Rates &amp; Cost Summary'!H$57:H62)</f>
        <v>0</v>
      </c>
      <c r="I63" s="307">
        <f t="shared" si="12"/>
        <v>0</v>
      </c>
      <c r="L63" s="10" t="str">
        <f t="shared" si="17"/>
        <v>BASE</v>
      </c>
      <c r="M63" s="10">
        <f t="shared" si="13"/>
        <v>0</v>
      </c>
      <c r="N63" s="10" t="str">
        <f t="shared" si="18"/>
        <v>LEVEL 1</v>
      </c>
      <c r="O63" s="10">
        <f t="shared" si="14"/>
        <v>0</v>
      </c>
      <c r="P63" s="10" t="str">
        <f t="shared" si="19"/>
        <v>LEVEL 2</v>
      </c>
      <c r="Q63" s="10">
        <f t="shared" si="15"/>
        <v>0</v>
      </c>
      <c r="R63" s="10" t="str">
        <f t="shared" si="20"/>
        <v>LEVEL 3</v>
      </c>
      <c r="S63" s="10">
        <f t="shared" si="16"/>
        <v>0</v>
      </c>
      <c r="T63" s="10" t="str">
        <f t="shared" si="21"/>
        <v>LEVEL 3 Enh.</v>
      </c>
      <c r="U63" s="10">
        <f t="shared" si="16"/>
        <v>0</v>
      </c>
    </row>
    <row r="64" spans="1:21" ht="18.75" customHeight="1">
      <c r="A64" s="227"/>
      <c r="B64" s="305"/>
      <c r="C64" s="306">
        <f>DCOUNT(Roster,'Service Roster'!$E$8,'Calc of Rates &amp; Cost Summary'!$A$57:A64)-SUM('Calc of Rates &amp; Cost Summary'!$C$57:C63)</f>
        <v>0</v>
      </c>
      <c r="D64" s="306">
        <f>DSUM(Roster,'Service Roster'!$H$8,L$57:M64)*D$32*Days/5-SUM(D$57:D63)</f>
        <v>0</v>
      </c>
      <c r="E64" s="306">
        <f>DSUM(Roster,'Service Roster'!$H$8,N$57:O64)*E$32*Days/5-SUM('Calc of Rates &amp; Cost Summary'!E$57:E63)</f>
        <v>0</v>
      </c>
      <c r="F64" s="306">
        <f>DSUM(Roster,'Service Roster'!$H$8,P$57:Q64)*F$32*Days/5-SUM('Calc of Rates &amp; Cost Summary'!F$57:F63)</f>
        <v>0</v>
      </c>
      <c r="G64" s="306">
        <f>DSUM(Roster,'Service Roster'!$H$8,R$57:S64)*G$32*Days/5-SUM('Calc of Rates &amp; Cost Summary'!G$57:G63)</f>
        <v>0</v>
      </c>
      <c r="H64" s="306">
        <f>DSUM(Roster,'Service Roster'!$H$8,T$57:U64)*H$32*Days/5-SUM('Calc of Rates &amp; Cost Summary'!H$57:H63)</f>
        <v>0</v>
      </c>
      <c r="I64" s="307">
        <f t="shared" si="12"/>
        <v>0</v>
      </c>
      <c r="L64" s="10" t="str">
        <f t="shared" si="17"/>
        <v>BASE</v>
      </c>
      <c r="M64" s="10">
        <f t="shared" si="13"/>
        <v>0</v>
      </c>
      <c r="N64" s="10" t="str">
        <f t="shared" si="18"/>
        <v>LEVEL 1</v>
      </c>
      <c r="O64" s="10">
        <f t="shared" si="14"/>
        <v>0</v>
      </c>
      <c r="P64" s="10" t="str">
        <f t="shared" si="19"/>
        <v>LEVEL 2</v>
      </c>
      <c r="Q64" s="10">
        <f t="shared" si="15"/>
        <v>0</v>
      </c>
      <c r="R64" s="10" t="str">
        <f t="shared" si="20"/>
        <v>LEVEL 3</v>
      </c>
      <c r="S64" s="10">
        <f t="shared" si="16"/>
        <v>0</v>
      </c>
      <c r="T64" s="10" t="str">
        <f t="shared" si="21"/>
        <v>LEVEL 3 Enh.</v>
      </c>
      <c r="U64" s="10">
        <f t="shared" si="16"/>
        <v>0</v>
      </c>
    </row>
    <row r="65" spans="1:21" ht="18.75" customHeight="1">
      <c r="A65" s="227"/>
      <c r="B65" s="305"/>
      <c r="C65" s="306">
        <f>DCOUNT(Roster,'Service Roster'!$E$8,'Calc of Rates &amp; Cost Summary'!$A$57:A65)-SUM('Calc of Rates &amp; Cost Summary'!$C$57:C64)</f>
        <v>0</v>
      </c>
      <c r="D65" s="306">
        <f>DSUM(Roster,'Service Roster'!$H$8,L$57:M65)*D$32*Days/5-SUM(D$57:D64)</f>
        <v>0</v>
      </c>
      <c r="E65" s="306">
        <f>DSUM(Roster,'Service Roster'!$H$8,N$57:O65)*E$32*Days/5-SUM('Calc of Rates &amp; Cost Summary'!E$57:E64)</f>
        <v>0</v>
      </c>
      <c r="F65" s="306">
        <f>DSUM(Roster,'Service Roster'!$H$8,P$57:Q65)*F$32*Days/5-SUM('Calc of Rates &amp; Cost Summary'!F$57:F64)</f>
        <v>0</v>
      </c>
      <c r="G65" s="306">
        <f>DSUM(Roster,'Service Roster'!$H$8,R$57:S65)*G$32*Days/5-SUM('Calc of Rates &amp; Cost Summary'!G$57:G64)</f>
        <v>0</v>
      </c>
      <c r="H65" s="306">
        <f>DSUM(Roster,'Service Roster'!$H$8,T$57:U65)*H$32*Days/5-SUM('Calc of Rates &amp; Cost Summary'!H$57:H64)</f>
        <v>0</v>
      </c>
      <c r="I65" s="307">
        <f t="shared" si="12"/>
        <v>0</v>
      </c>
      <c r="L65" s="10" t="str">
        <f t="shared" si="17"/>
        <v>BASE</v>
      </c>
      <c r="M65" s="10">
        <f t="shared" si="13"/>
        <v>0</v>
      </c>
      <c r="N65" s="10" t="str">
        <f t="shared" si="18"/>
        <v>LEVEL 1</v>
      </c>
      <c r="O65" s="10">
        <f t="shared" si="14"/>
        <v>0</v>
      </c>
      <c r="P65" s="10" t="str">
        <f t="shared" si="19"/>
        <v>LEVEL 2</v>
      </c>
      <c r="Q65" s="10">
        <f t="shared" si="15"/>
        <v>0</v>
      </c>
      <c r="R65" s="10" t="str">
        <f t="shared" si="20"/>
        <v>LEVEL 3</v>
      </c>
      <c r="S65" s="10">
        <f t="shared" si="16"/>
        <v>0</v>
      </c>
      <c r="T65" s="10" t="str">
        <f t="shared" si="21"/>
        <v>LEVEL 3 Enh.</v>
      </c>
      <c r="U65" s="10">
        <f t="shared" si="16"/>
        <v>0</v>
      </c>
    </row>
    <row r="66" spans="1:21" ht="18.75" customHeight="1">
      <c r="A66" s="227"/>
      <c r="B66" s="305"/>
      <c r="C66" s="306">
        <f>DCOUNT(Roster,'Service Roster'!$E$8,'Calc of Rates &amp; Cost Summary'!$A$57:A66)-SUM('Calc of Rates &amp; Cost Summary'!$C$57:C65)</f>
        <v>0</v>
      </c>
      <c r="D66" s="306">
        <f>DSUM(Roster,'Service Roster'!$H$8,L$57:M66)*D$32*Days/5-SUM(D$57:D65)</f>
        <v>0</v>
      </c>
      <c r="E66" s="306">
        <f>DSUM(Roster,'Service Roster'!$H$8,N$57:O66)*E$32*Days/5-SUM('Calc of Rates &amp; Cost Summary'!E$57:E65)</f>
        <v>0</v>
      </c>
      <c r="F66" s="306">
        <f>DSUM(Roster,'Service Roster'!$H$8,P$57:Q66)*F$32*Days/5-SUM('Calc of Rates &amp; Cost Summary'!F$57:F65)</f>
        <v>0</v>
      </c>
      <c r="G66" s="306">
        <f>DSUM(Roster,'Service Roster'!$H$8,R$57:S66)*G$32*Days/5-SUM('Calc of Rates &amp; Cost Summary'!G$57:G65)</f>
        <v>0</v>
      </c>
      <c r="H66" s="306">
        <f>DSUM(Roster,'Service Roster'!$H$8,T$57:U66)*H$32*Days/5-SUM('Calc of Rates &amp; Cost Summary'!H$57:H65)</f>
        <v>0</v>
      </c>
      <c r="I66" s="307">
        <f t="shared" si="12"/>
        <v>0</v>
      </c>
      <c r="L66" s="10" t="str">
        <f t="shared" si="17"/>
        <v>BASE</v>
      </c>
      <c r="M66" s="10">
        <f t="shared" si="13"/>
        <v>0</v>
      </c>
      <c r="N66" s="10" t="str">
        <f t="shared" si="18"/>
        <v>LEVEL 1</v>
      </c>
      <c r="O66" s="10">
        <f t="shared" si="14"/>
        <v>0</v>
      </c>
      <c r="P66" s="10" t="str">
        <f t="shared" si="19"/>
        <v>LEVEL 2</v>
      </c>
      <c r="Q66" s="10">
        <f t="shared" si="15"/>
        <v>0</v>
      </c>
      <c r="R66" s="10" t="str">
        <f t="shared" si="20"/>
        <v>LEVEL 3</v>
      </c>
      <c r="S66" s="10">
        <f t="shared" si="16"/>
        <v>0</v>
      </c>
      <c r="T66" s="10" t="str">
        <f t="shared" si="21"/>
        <v>LEVEL 3 Enh.</v>
      </c>
      <c r="U66" s="10">
        <f t="shared" si="16"/>
        <v>0</v>
      </c>
    </row>
    <row r="67" spans="1:21" ht="18.75" customHeight="1">
      <c r="A67" s="227"/>
      <c r="B67" s="305"/>
      <c r="C67" s="306">
        <f>DCOUNT(Roster,'Service Roster'!$E$8,'Calc of Rates &amp; Cost Summary'!$A$57:A67)-SUM('Calc of Rates &amp; Cost Summary'!$C$57:C66)</f>
        <v>0</v>
      </c>
      <c r="D67" s="306">
        <f>DSUM(Roster,'Service Roster'!$H$8,L$57:M67)*D$32*Days/5-SUM(D$57:D66)</f>
        <v>0</v>
      </c>
      <c r="E67" s="306">
        <f>DSUM(Roster,'Service Roster'!$H$8,N$57:O67)*E$32*Days/5-SUM('Calc of Rates &amp; Cost Summary'!E$57:E66)</f>
        <v>0</v>
      </c>
      <c r="F67" s="306">
        <f>DSUM(Roster,'Service Roster'!$H$8,P$57:Q67)*F$32*Days/5-SUM('Calc of Rates &amp; Cost Summary'!F$57:F66)</f>
        <v>0</v>
      </c>
      <c r="G67" s="306">
        <f>DSUM(Roster,'Service Roster'!$H$8,R$57:S67)*G$32*Days/5-SUM('Calc of Rates &amp; Cost Summary'!G$57:G66)</f>
        <v>0</v>
      </c>
      <c r="H67" s="306">
        <f>DSUM(Roster,'Service Roster'!$H$8,T$57:U67)*H$32*Days/5-SUM('Calc of Rates &amp; Cost Summary'!H$57:H66)</f>
        <v>0</v>
      </c>
      <c r="I67" s="307">
        <f t="shared" si="12"/>
        <v>0</v>
      </c>
      <c r="L67" s="10" t="str">
        <f t="shared" si="17"/>
        <v>BASE</v>
      </c>
      <c r="M67" s="10">
        <f t="shared" si="13"/>
        <v>0</v>
      </c>
      <c r="N67" s="10" t="str">
        <f t="shared" si="18"/>
        <v>LEVEL 1</v>
      </c>
      <c r="O67" s="10">
        <f t="shared" si="14"/>
        <v>0</v>
      </c>
      <c r="P67" s="10" t="str">
        <f t="shared" si="19"/>
        <v>LEVEL 2</v>
      </c>
      <c r="Q67" s="10">
        <f t="shared" si="15"/>
        <v>0</v>
      </c>
      <c r="R67" s="10" t="str">
        <f t="shared" si="20"/>
        <v>LEVEL 3</v>
      </c>
      <c r="S67" s="10">
        <f t="shared" si="16"/>
        <v>0</v>
      </c>
      <c r="T67" s="10" t="str">
        <f t="shared" si="21"/>
        <v>LEVEL 3 Enh.</v>
      </c>
      <c r="U67" s="10">
        <f t="shared" si="16"/>
        <v>0</v>
      </c>
    </row>
    <row r="68" spans="1:21" ht="18.75" customHeight="1">
      <c r="A68" s="227"/>
      <c r="B68" s="305"/>
      <c r="C68" s="306">
        <f>DCOUNT(Roster,'Service Roster'!$E$8,'Calc of Rates &amp; Cost Summary'!$A$57:A68)-SUM('Calc of Rates &amp; Cost Summary'!$C$57:C67)</f>
        <v>0</v>
      </c>
      <c r="D68" s="306">
        <f>DSUM(Roster,'Service Roster'!$H$8,L$57:M68)*D$32*Days/5-SUM(D$57:D67)</f>
        <v>0</v>
      </c>
      <c r="E68" s="306">
        <f>DSUM(Roster,'Service Roster'!$H$8,N$57:O68)*E$32*Days/5-SUM('Calc of Rates &amp; Cost Summary'!E$57:E67)</f>
        <v>0</v>
      </c>
      <c r="F68" s="306">
        <f>DSUM(Roster,'Service Roster'!$H$8,P$57:Q68)*F$32*Days/5-SUM('Calc of Rates &amp; Cost Summary'!F$57:F67)</f>
        <v>0</v>
      </c>
      <c r="G68" s="306">
        <f>DSUM(Roster,'Service Roster'!$H$8,R$57:S68)*G$32*Days/5-SUM('Calc of Rates &amp; Cost Summary'!G$57:G67)</f>
        <v>0</v>
      </c>
      <c r="H68" s="306">
        <f>DSUM(Roster,'Service Roster'!$H$8,T$57:U68)*H$32*Days/5-SUM('Calc of Rates &amp; Cost Summary'!H$57:H67)</f>
        <v>0</v>
      </c>
      <c r="I68" s="307">
        <f t="shared" si="12"/>
        <v>0</v>
      </c>
      <c r="L68" s="10" t="str">
        <f t="shared" si="17"/>
        <v>BASE</v>
      </c>
      <c r="M68" s="10">
        <f t="shared" si="13"/>
        <v>0</v>
      </c>
      <c r="N68" s="10" t="str">
        <f t="shared" si="18"/>
        <v>LEVEL 1</v>
      </c>
      <c r="O68" s="10">
        <f t="shared" si="14"/>
        <v>0</v>
      </c>
      <c r="P68" s="10" t="str">
        <f t="shared" si="19"/>
        <v>LEVEL 2</v>
      </c>
      <c r="Q68" s="10">
        <f t="shared" si="15"/>
        <v>0</v>
      </c>
      <c r="R68" s="10" t="str">
        <f t="shared" si="20"/>
        <v>LEVEL 3</v>
      </c>
      <c r="S68" s="10">
        <f t="shared" si="16"/>
        <v>0</v>
      </c>
      <c r="T68" s="10" t="str">
        <f t="shared" si="21"/>
        <v>LEVEL 3 Enh.</v>
      </c>
      <c r="U68" s="10">
        <f t="shared" si="16"/>
        <v>0</v>
      </c>
    </row>
    <row r="69" spans="1:21" ht="18.75" customHeight="1">
      <c r="A69" s="227"/>
      <c r="B69" s="305"/>
      <c r="C69" s="306">
        <f>DCOUNT(Roster,'Service Roster'!$E$8,'Calc of Rates &amp; Cost Summary'!$A$57:A69)-SUM('Calc of Rates &amp; Cost Summary'!$C$57:C68)</f>
        <v>0</v>
      </c>
      <c r="D69" s="306">
        <f>DSUM(Roster,'Service Roster'!$H$8,L$57:M69)*D$32*Days/5-SUM(D$57:D68)</f>
        <v>0</v>
      </c>
      <c r="E69" s="306">
        <f>DSUM(Roster,'Service Roster'!$H$8,N$57:O69)*E$32*Days/5-SUM('Calc of Rates &amp; Cost Summary'!E$57:E68)</f>
        <v>0</v>
      </c>
      <c r="F69" s="306">
        <f>DSUM(Roster,'Service Roster'!$H$8,P$57:Q69)*F$32*Days/5-SUM('Calc of Rates &amp; Cost Summary'!F$57:F68)</f>
        <v>0</v>
      </c>
      <c r="G69" s="306">
        <f>DSUM(Roster,'Service Roster'!$H$8,R$57:S69)*G$32*Days/5-SUM('Calc of Rates &amp; Cost Summary'!G$57:G68)</f>
        <v>0</v>
      </c>
      <c r="H69" s="306">
        <f>DSUM(Roster,'Service Roster'!$H$8,T$57:U69)*H$32*Days/5-SUM('Calc of Rates &amp; Cost Summary'!H$57:H68)</f>
        <v>0</v>
      </c>
      <c r="I69" s="307">
        <f t="shared" si="12"/>
        <v>0</v>
      </c>
      <c r="L69" s="10" t="str">
        <f t="shared" si="17"/>
        <v>BASE</v>
      </c>
      <c r="M69" s="10">
        <f t="shared" si="13"/>
        <v>0</v>
      </c>
      <c r="N69" s="10" t="str">
        <f t="shared" si="18"/>
        <v>LEVEL 1</v>
      </c>
      <c r="O69" s="10">
        <f t="shared" si="14"/>
        <v>0</v>
      </c>
      <c r="P69" s="10" t="str">
        <f t="shared" si="19"/>
        <v>LEVEL 2</v>
      </c>
      <c r="Q69" s="10">
        <f t="shared" si="15"/>
        <v>0</v>
      </c>
      <c r="R69" s="10" t="str">
        <f t="shared" si="20"/>
        <v>LEVEL 3</v>
      </c>
      <c r="S69" s="10">
        <f t="shared" si="16"/>
        <v>0</v>
      </c>
      <c r="T69" s="10" t="str">
        <f t="shared" si="21"/>
        <v>LEVEL 3 Enh.</v>
      </c>
      <c r="U69" s="10">
        <f t="shared" si="16"/>
        <v>0</v>
      </c>
    </row>
    <row r="70" spans="1:21" ht="18.75" customHeight="1">
      <c r="A70" s="227"/>
      <c r="B70" s="305"/>
      <c r="C70" s="306">
        <f>DCOUNT(Roster,'Service Roster'!$E$8,'Calc of Rates &amp; Cost Summary'!$A$57:A70)-SUM('Calc of Rates &amp; Cost Summary'!$C$57:C69)</f>
        <v>0</v>
      </c>
      <c r="D70" s="306">
        <f>DSUM(Roster,'Service Roster'!$H$8,L$57:M70)*D$32*Days/5-SUM(D$57:D69)</f>
        <v>0</v>
      </c>
      <c r="E70" s="306">
        <f>DSUM(Roster,'Service Roster'!$H$8,N$57:O70)*E$32*Days/5-SUM('Calc of Rates &amp; Cost Summary'!E$57:E69)</f>
        <v>0</v>
      </c>
      <c r="F70" s="306">
        <f>DSUM(Roster,'Service Roster'!$H$8,P$57:Q70)*F$32*Days/5-SUM('Calc of Rates &amp; Cost Summary'!F$57:F69)</f>
        <v>0</v>
      </c>
      <c r="G70" s="306">
        <f>DSUM(Roster,'Service Roster'!$H$8,R$57:S70)*G$32*Days/5-SUM('Calc of Rates &amp; Cost Summary'!G$57:G69)</f>
        <v>0</v>
      </c>
      <c r="H70" s="306">
        <f>DSUM(Roster,'Service Roster'!$H$8,T$57:U70)*H$32*Days/5-SUM('Calc of Rates &amp; Cost Summary'!H$57:H69)</f>
        <v>0</v>
      </c>
      <c r="I70" s="307">
        <f t="shared" si="12"/>
        <v>0</v>
      </c>
      <c r="L70" s="10" t="str">
        <f t="shared" si="17"/>
        <v>BASE</v>
      </c>
      <c r="M70" s="10">
        <f t="shared" si="13"/>
        <v>0</v>
      </c>
      <c r="N70" s="10" t="str">
        <f t="shared" si="18"/>
        <v>LEVEL 1</v>
      </c>
      <c r="O70" s="10">
        <f t="shared" si="14"/>
        <v>0</v>
      </c>
      <c r="P70" s="10" t="str">
        <f t="shared" si="19"/>
        <v>LEVEL 2</v>
      </c>
      <c r="Q70" s="10">
        <f t="shared" si="15"/>
        <v>0</v>
      </c>
      <c r="R70" s="10" t="str">
        <f t="shared" si="20"/>
        <v>LEVEL 3</v>
      </c>
      <c r="S70" s="10">
        <f t="shared" si="16"/>
        <v>0</v>
      </c>
      <c r="T70" s="10" t="str">
        <f t="shared" si="21"/>
        <v>LEVEL 3 Enh.</v>
      </c>
      <c r="U70" s="10">
        <f t="shared" si="16"/>
        <v>0</v>
      </c>
    </row>
    <row r="71" spans="1:21" ht="18.75" customHeight="1">
      <c r="A71" s="227"/>
      <c r="B71" s="305"/>
      <c r="C71" s="306">
        <f>DCOUNT(Roster,'Service Roster'!$E$8,'Calc of Rates &amp; Cost Summary'!$A$57:A71)-SUM('Calc of Rates &amp; Cost Summary'!$C$57:C70)</f>
        <v>0</v>
      </c>
      <c r="D71" s="306">
        <f>DSUM(Roster,'Service Roster'!$H$8,L$57:M71)*D$32*Days/5-SUM(D$57:D70)</f>
        <v>0</v>
      </c>
      <c r="E71" s="306">
        <f>DSUM(Roster,'Service Roster'!$H$8,N$57:O71)*E$32*Days/5-SUM('Calc of Rates &amp; Cost Summary'!E$57:E70)</f>
        <v>0</v>
      </c>
      <c r="F71" s="306">
        <f>DSUM(Roster,'Service Roster'!$H$8,P$57:Q71)*F$32*Days/5-SUM('Calc of Rates &amp; Cost Summary'!F$57:F70)</f>
        <v>0</v>
      </c>
      <c r="G71" s="306">
        <f>DSUM(Roster,'Service Roster'!$H$8,R$57:S71)*G$32*Days/5-SUM('Calc of Rates &amp; Cost Summary'!G$57:G70)</f>
        <v>0</v>
      </c>
      <c r="H71" s="306">
        <f>DSUM(Roster,'Service Roster'!$H$8,T$57:U71)*H$32*Days/5-SUM('Calc of Rates &amp; Cost Summary'!H$57:H70)</f>
        <v>0</v>
      </c>
      <c r="I71" s="307">
        <f t="shared" si="12"/>
        <v>0</v>
      </c>
      <c r="L71" s="10" t="str">
        <f t="shared" si="17"/>
        <v>BASE</v>
      </c>
      <c r="M71" s="10">
        <f t="shared" si="13"/>
        <v>0</v>
      </c>
      <c r="N71" s="10" t="str">
        <f t="shared" si="18"/>
        <v>LEVEL 1</v>
      </c>
      <c r="O71" s="10">
        <f t="shared" si="14"/>
        <v>0</v>
      </c>
      <c r="P71" s="10" t="str">
        <f t="shared" si="19"/>
        <v>LEVEL 2</v>
      </c>
      <c r="Q71" s="10">
        <f t="shared" si="15"/>
        <v>0</v>
      </c>
      <c r="R71" s="10" t="str">
        <f t="shared" si="20"/>
        <v>LEVEL 3</v>
      </c>
      <c r="S71" s="10">
        <f t="shared" si="16"/>
        <v>0</v>
      </c>
      <c r="T71" s="10" t="str">
        <f t="shared" si="21"/>
        <v>LEVEL 3 Enh.</v>
      </c>
      <c r="U71" s="10">
        <f t="shared" si="16"/>
        <v>0</v>
      </c>
    </row>
    <row r="72" spans="1:21" ht="18.75" customHeight="1">
      <c r="A72" s="227"/>
      <c r="B72" s="305"/>
      <c r="C72" s="306">
        <f>DCOUNT(Roster,'Service Roster'!$E$8,'Calc of Rates &amp; Cost Summary'!$A$57:A72)-SUM('Calc of Rates &amp; Cost Summary'!$C$57:C71)</f>
        <v>0</v>
      </c>
      <c r="D72" s="306">
        <f>DSUM(Roster,'Service Roster'!$H$8,L$57:M72)*D$32*Days/5-SUM(D$57:D71)</f>
        <v>0</v>
      </c>
      <c r="E72" s="306">
        <f>DSUM(Roster,'Service Roster'!$H$8,N$57:O72)*E$32*Days/5-SUM('Calc of Rates &amp; Cost Summary'!E$57:E71)</f>
        <v>0</v>
      </c>
      <c r="F72" s="306">
        <f>DSUM(Roster,'Service Roster'!$H$8,P$57:Q72)*F$32*Days/5-SUM('Calc of Rates &amp; Cost Summary'!F$57:F71)</f>
        <v>0</v>
      </c>
      <c r="G72" s="306">
        <f>DSUM(Roster,'Service Roster'!$H$8,R$57:S72)*G$32*Days/5-SUM('Calc of Rates &amp; Cost Summary'!G$57:G71)</f>
        <v>0</v>
      </c>
      <c r="H72" s="306">
        <f>DSUM(Roster,'Service Roster'!$H$8,T$57:U72)*H$32*Days/5-SUM('Calc of Rates &amp; Cost Summary'!H$57:H71)</f>
        <v>0</v>
      </c>
      <c r="I72" s="307">
        <f t="shared" si="12"/>
        <v>0</v>
      </c>
      <c r="L72" s="10" t="str">
        <f t="shared" si="17"/>
        <v>BASE</v>
      </c>
      <c r="M72" s="10">
        <f t="shared" si="13"/>
        <v>0</v>
      </c>
      <c r="N72" s="10" t="str">
        <f t="shared" si="18"/>
        <v>LEVEL 1</v>
      </c>
      <c r="O72" s="10">
        <f t="shared" si="14"/>
        <v>0</v>
      </c>
      <c r="P72" s="10" t="str">
        <f t="shared" si="19"/>
        <v>LEVEL 2</v>
      </c>
      <c r="Q72" s="10">
        <f t="shared" si="15"/>
        <v>0</v>
      </c>
      <c r="R72" s="10" t="str">
        <f t="shared" si="20"/>
        <v>LEVEL 3</v>
      </c>
      <c r="S72" s="10">
        <f t="shared" si="16"/>
        <v>0</v>
      </c>
      <c r="T72" s="10" t="str">
        <f t="shared" si="21"/>
        <v>LEVEL 3 Enh.</v>
      </c>
      <c r="U72" s="10">
        <f t="shared" si="16"/>
        <v>0</v>
      </c>
    </row>
    <row r="73" spans="1:21" ht="18.75" customHeight="1">
      <c r="A73" s="227"/>
      <c r="B73" s="305"/>
      <c r="C73" s="306">
        <f>DCOUNT(Roster,'Service Roster'!$E$8,'Calc of Rates &amp; Cost Summary'!$A$57:A73)-SUM('Calc of Rates &amp; Cost Summary'!$C$57:C72)</f>
        <v>0</v>
      </c>
      <c r="D73" s="306">
        <f>DSUM(Roster,'Service Roster'!$H$8,L$57:M73)*D$32*Days/5-SUM(D$57:D72)</f>
        <v>0</v>
      </c>
      <c r="E73" s="306">
        <f>DSUM(Roster,'Service Roster'!$H$8,N$57:O73)*E$32*Days/5-SUM('Calc of Rates &amp; Cost Summary'!E$57:E72)</f>
        <v>0</v>
      </c>
      <c r="F73" s="306">
        <f>DSUM(Roster,'Service Roster'!$H$8,P$57:Q73)*F$32*Days/5-SUM('Calc of Rates &amp; Cost Summary'!F$57:F72)</f>
        <v>0</v>
      </c>
      <c r="G73" s="306">
        <f>DSUM(Roster,'Service Roster'!$H$8,R$57:S73)*G$32*Days/5-SUM('Calc of Rates &amp; Cost Summary'!G$57:G72)</f>
        <v>0</v>
      </c>
      <c r="H73" s="306">
        <f>DSUM(Roster,'Service Roster'!$H$8,T$57:U73)*H$32*Days/5-SUM('Calc of Rates &amp; Cost Summary'!H$57:H72)</f>
        <v>0</v>
      </c>
      <c r="I73" s="307">
        <f t="shared" si="12"/>
        <v>0</v>
      </c>
      <c r="L73" s="10" t="str">
        <f t="shared" si="17"/>
        <v>BASE</v>
      </c>
      <c r="M73" s="10">
        <f t="shared" si="13"/>
        <v>0</v>
      </c>
      <c r="N73" s="10" t="str">
        <f t="shared" si="18"/>
        <v>LEVEL 1</v>
      </c>
      <c r="O73" s="10">
        <f t="shared" si="14"/>
        <v>0</v>
      </c>
      <c r="P73" s="10" t="str">
        <f t="shared" si="19"/>
        <v>LEVEL 2</v>
      </c>
      <c r="Q73" s="10">
        <f t="shared" si="15"/>
        <v>0</v>
      </c>
      <c r="R73" s="10" t="str">
        <f t="shared" si="20"/>
        <v>LEVEL 3</v>
      </c>
      <c r="S73" s="10">
        <f t="shared" si="16"/>
        <v>0</v>
      </c>
      <c r="T73" s="10" t="str">
        <f t="shared" si="21"/>
        <v>LEVEL 3 Enh.</v>
      </c>
      <c r="U73" s="10">
        <f t="shared" si="16"/>
        <v>0</v>
      </c>
    </row>
    <row r="74" spans="1:9" ht="18.75" customHeight="1" thickBot="1">
      <c r="A74" s="308" t="s">
        <v>490</v>
      </c>
      <c r="B74" s="305"/>
      <c r="C74" s="309">
        <f aca="true" t="shared" si="22" ref="C74:I74">SUM(C58:C73)</f>
        <v>0</v>
      </c>
      <c r="D74" s="309">
        <f t="shared" si="22"/>
        <v>0</v>
      </c>
      <c r="E74" s="309">
        <f t="shared" si="22"/>
        <v>0</v>
      </c>
      <c r="F74" s="309">
        <f t="shared" si="22"/>
        <v>0</v>
      </c>
      <c r="G74" s="309">
        <f t="shared" si="22"/>
        <v>0</v>
      </c>
      <c r="H74" s="309">
        <f t="shared" si="22"/>
        <v>0</v>
      </c>
      <c r="I74" s="310">
        <f t="shared" si="22"/>
        <v>0</v>
      </c>
    </row>
    <row r="75" spans="1:9" ht="18.75" customHeight="1" thickBot="1" thickTop="1">
      <c r="A75" s="311"/>
      <c r="B75" s="312"/>
      <c r="C75" s="312"/>
      <c r="D75" s="312"/>
      <c r="E75" s="312"/>
      <c r="F75" s="312"/>
      <c r="G75" s="312"/>
      <c r="H75" s="312"/>
      <c r="I75" s="313"/>
    </row>
    <row r="76" spans="1:9" ht="18.75" customHeight="1">
      <c r="A76" s="314"/>
      <c r="B76" s="314"/>
      <c r="C76" s="314"/>
      <c r="D76" s="314"/>
      <c r="E76" s="314"/>
      <c r="F76" s="314"/>
      <c r="G76" s="314"/>
      <c r="H76" s="314"/>
      <c r="I76" s="314"/>
    </row>
    <row r="77" spans="1:9" ht="18.75" customHeight="1">
      <c r="A77" s="314"/>
      <c r="B77" s="314"/>
      <c r="C77" s="314"/>
      <c r="D77" s="314"/>
      <c r="E77" s="314"/>
      <c r="F77" s="314"/>
      <c r="G77" s="314"/>
      <c r="H77" s="314"/>
      <c r="I77" s="300"/>
    </row>
    <row r="78" spans="1:8" ht="18.75" customHeight="1">
      <c r="A78" s="220"/>
      <c r="B78" s="220"/>
      <c r="C78" s="220"/>
      <c r="D78" s="220"/>
      <c r="E78" s="220"/>
      <c r="F78" s="220"/>
      <c r="G78" s="220"/>
      <c r="H78" s="220"/>
    </row>
    <row r="79" spans="1:8" ht="18.75" customHeight="1">
      <c r="A79" s="220"/>
      <c r="B79" s="220"/>
      <c r="C79" s="220"/>
      <c r="D79" s="220"/>
      <c r="E79" s="220"/>
      <c r="F79" s="220"/>
      <c r="G79" s="220"/>
      <c r="H79" s="220"/>
    </row>
    <row r="80" spans="1:8" ht="18.75" customHeight="1">
      <c r="A80" s="220"/>
      <c r="B80" s="220"/>
      <c r="C80" s="220"/>
      <c r="D80" s="220"/>
      <c r="E80" s="220"/>
      <c r="F80" s="220"/>
      <c r="G80" s="220"/>
      <c r="H80" s="220"/>
    </row>
    <row r="81" spans="1:8" ht="18.75" customHeight="1">
      <c r="A81" s="220"/>
      <c r="B81" s="220"/>
      <c r="C81" s="220"/>
      <c r="D81" s="220"/>
      <c r="E81" s="220"/>
      <c r="F81" s="220"/>
      <c r="G81" s="220"/>
      <c r="H81" s="220"/>
    </row>
    <row r="82" spans="1:8" ht="18.75" customHeight="1">
      <c r="A82" s="220"/>
      <c r="B82" s="220"/>
      <c r="C82" s="220"/>
      <c r="D82" s="220"/>
      <c r="E82" s="220"/>
      <c r="F82" s="220"/>
      <c r="G82" s="220"/>
      <c r="H82" s="220"/>
    </row>
    <row r="83" spans="1:8" ht="18.75" customHeight="1">
      <c r="A83" s="220"/>
      <c r="B83" s="220"/>
      <c r="C83" s="220"/>
      <c r="D83" s="220"/>
      <c r="E83" s="220"/>
      <c r="F83" s="220"/>
      <c r="G83" s="220"/>
      <c r="H83" s="220"/>
    </row>
    <row r="84" spans="1:8" ht="18.75" customHeight="1">
      <c r="A84" s="220"/>
      <c r="B84" s="220"/>
      <c r="C84" s="220"/>
      <c r="D84" s="220"/>
      <c r="E84" s="220"/>
      <c r="F84" s="220"/>
      <c r="G84" s="220"/>
      <c r="H84" s="220"/>
    </row>
    <row r="85" spans="1:8" ht="18.75" customHeight="1">
      <c r="A85" s="220"/>
      <c r="B85" s="220"/>
      <c r="C85" s="220"/>
      <c r="D85" s="220"/>
      <c r="E85" s="220"/>
      <c r="F85" s="220"/>
      <c r="G85" s="220"/>
      <c r="H85" s="220"/>
    </row>
    <row r="86" spans="1:8" ht="18.75" customHeight="1">
      <c r="A86" s="220"/>
      <c r="B86" s="220"/>
      <c r="C86" s="220"/>
      <c r="D86" s="220"/>
      <c r="E86" s="220"/>
      <c r="F86" s="220"/>
      <c r="G86" s="220"/>
      <c r="H86" s="220"/>
    </row>
    <row r="87" spans="1:8" ht="18.75" customHeight="1">
      <c r="A87" s="220"/>
      <c r="B87" s="220"/>
      <c r="C87" s="220"/>
      <c r="D87" s="220"/>
      <c r="E87" s="220"/>
      <c r="F87" s="220"/>
      <c r="G87" s="220"/>
      <c r="H87" s="220"/>
    </row>
    <row r="88" spans="1:8" ht="18.75" customHeight="1">
      <c r="A88" s="220"/>
      <c r="B88" s="220"/>
      <c r="C88" s="220"/>
      <c r="D88" s="220"/>
      <c r="E88" s="220"/>
      <c r="F88" s="220"/>
      <c r="G88" s="220"/>
      <c r="H88" s="220"/>
    </row>
    <row r="89" spans="1:8" ht="18.75" customHeight="1">
      <c r="A89" s="220"/>
      <c r="B89" s="220"/>
      <c r="C89" s="220"/>
      <c r="D89" s="220"/>
      <c r="E89" s="220"/>
      <c r="F89" s="220"/>
      <c r="G89" s="220"/>
      <c r="H89" s="220"/>
    </row>
    <row r="90" spans="1:8" ht="18.75" customHeight="1">
      <c r="A90" s="220"/>
      <c r="B90" s="220"/>
      <c r="C90" s="220"/>
      <c r="D90" s="220"/>
      <c r="E90" s="220"/>
      <c r="F90" s="220"/>
      <c r="G90" s="220"/>
      <c r="H90" s="220"/>
    </row>
    <row r="91" spans="1:8" ht="18.75" customHeight="1">
      <c r="A91" s="220"/>
      <c r="B91" s="220"/>
      <c r="C91" s="220"/>
      <c r="D91" s="220"/>
      <c r="E91" s="220"/>
      <c r="F91" s="220"/>
      <c r="G91" s="220"/>
      <c r="H91" s="220"/>
    </row>
    <row r="92" spans="1:8" ht="18.75" customHeight="1">
      <c r="A92" s="220"/>
      <c r="B92" s="220"/>
      <c r="C92" s="220"/>
      <c r="D92" s="220"/>
      <c r="E92" s="220"/>
      <c r="F92" s="220"/>
      <c r="G92" s="220"/>
      <c r="H92" s="220"/>
    </row>
    <row r="93" spans="1:8" ht="18.75" customHeight="1">
      <c r="A93" s="220"/>
      <c r="B93" s="220"/>
      <c r="C93" s="220"/>
      <c r="D93" s="220"/>
      <c r="E93" s="220"/>
      <c r="F93" s="220"/>
      <c r="G93" s="220"/>
      <c r="H93" s="220"/>
    </row>
    <row r="94" spans="1:8" ht="18.75" customHeight="1">
      <c r="A94" s="220"/>
      <c r="B94" s="220"/>
      <c r="C94" s="220"/>
      <c r="D94" s="220"/>
      <c r="E94" s="220"/>
      <c r="F94" s="220"/>
      <c r="G94" s="220"/>
      <c r="H94" s="220"/>
    </row>
    <row r="95" spans="1:8" ht="18.75" customHeight="1">
      <c r="A95" s="220"/>
      <c r="B95" s="220"/>
      <c r="C95" s="220"/>
      <c r="D95" s="220"/>
      <c r="E95" s="220"/>
      <c r="F95" s="220"/>
      <c r="G95" s="220"/>
      <c r="H95" s="220"/>
    </row>
    <row r="96" spans="1:8" ht="18.75" customHeight="1">
      <c r="A96" s="220"/>
      <c r="B96" s="220"/>
      <c r="C96" s="220"/>
      <c r="D96" s="220"/>
      <c r="E96" s="220"/>
      <c r="F96" s="220"/>
      <c r="G96" s="220"/>
      <c r="H96" s="220"/>
    </row>
    <row r="97" spans="1:8" ht="18.75" customHeight="1">
      <c r="A97" s="220"/>
      <c r="B97" s="220"/>
      <c r="C97" s="220"/>
      <c r="D97" s="220"/>
      <c r="E97" s="220"/>
      <c r="F97" s="220"/>
      <c r="G97" s="220"/>
      <c r="H97" s="220"/>
    </row>
    <row r="98" spans="1:8" ht="18.75" customHeight="1">
      <c r="A98" s="220"/>
      <c r="B98" s="220"/>
      <c r="C98" s="220"/>
      <c r="D98" s="220"/>
      <c r="E98" s="220"/>
      <c r="F98" s="220"/>
      <c r="G98" s="220"/>
      <c r="H98" s="220"/>
    </row>
    <row r="99" spans="1:8" ht="18.75" customHeight="1">
      <c r="A99" s="220"/>
      <c r="B99" s="220"/>
      <c r="C99" s="220"/>
      <c r="D99" s="220"/>
      <c r="E99" s="220"/>
      <c r="F99" s="220"/>
      <c r="G99" s="220"/>
      <c r="H99" s="220"/>
    </row>
    <row r="100" spans="1:8" ht="18.75" customHeight="1">
      <c r="A100" s="220"/>
      <c r="B100" s="220"/>
      <c r="C100" s="220"/>
      <c r="D100" s="220"/>
      <c r="E100" s="220"/>
      <c r="F100" s="220"/>
      <c r="G100" s="220"/>
      <c r="H100" s="220"/>
    </row>
    <row r="101" spans="1:8" ht="18.75" customHeight="1">
      <c r="A101" s="220"/>
      <c r="B101" s="220"/>
      <c r="C101" s="220"/>
      <c r="D101" s="220"/>
      <c r="E101" s="220"/>
      <c r="F101" s="220"/>
      <c r="G101" s="220"/>
      <c r="H101" s="220"/>
    </row>
    <row r="102" spans="1:8" ht="18.75" customHeight="1">
      <c r="A102" s="220"/>
      <c r="B102" s="220"/>
      <c r="C102" s="220"/>
      <c r="D102" s="220"/>
      <c r="E102" s="220"/>
      <c r="F102" s="220"/>
      <c r="G102" s="220"/>
      <c r="H102" s="220"/>
    </row>
    <row r="103" spans="1:8" ht="18.75" customHeight="1">
      <c r="A103" s="220"/>
      <c r="B103" s="220"/>
      <c r="C103" s="220"/>
      <c r="D103" s="220"/>
      <c r="E103" s="220"/>
      <c r="F103" s="220"/>
      <c r="G103" s="220"/>
      <c r="H103" s="220"/>
    </row>
    <row r="104" spans="1:8" ht="18.75" customHeight="1">
      <c r="A104" s="220"/>
      <c r="B104" s="220"/>
      <c r="C104" s="220"/>
      <c r="D104" s="220"/>
      <c r="E104" s="220"/>
      <c r="F104" s="220"/>
      <c r="G104" s="220"/>
      <c r="H104" s="220"/>
    </row>
    <row r="105" spans="1:8" ht="18.75" customHeight="1">
      <c r="A105" s="220"/>
      <c r="B105" s="220"/>
      <c r="C105" s="220"/>
      <c r="D105" s="220"/>
      <c r="E105" s="220"/>
      <c r="F105" s="220"/>
      <c r="G105" s="220"/>
      <c r="H105" s="220"/>
    </row>
    <row r="106" spans="1:8" ht="18.75" customHeight="1">
      <c r="A106" s="220"/>
      <c r="B106" s="220"/>
      <c r="C106" s="220"/>
      <c r="D106" s="220"/>
      <c r="E106" s="220"/>
      <c r="F106" s="220"/>
      <c r="G106" s="220"/>
      <c r="H106" s="220"/>
    </row>
    <row r="107" spans="1:8" ht="18.75" customHeight="1">
      <c r="A107" s="220"/>
      <c r="B107" s="220"/>
      <c r="C107" s="220"/>
      <c r="D107" s="220"/>
      <c r="E107" s="220"/>
      <c r="F107" s="220"/>
      <c r="G107" s="220"/>
      <c r="H107" s="220"/>
    </row>
    <row r="108" spans="1:8" ht="18.75" customHeight="1">
      <c r="A108" s="220"/>
      <c r="B108" s="220"/>
      <c r="C108" s="220"/>
      <c r="D108" s="220"/>
      <c r="E108" s="220"/>
      <c r="F108" s="220"/>
      <c r="G108" s="220"/>
      <c r="H108" s="220"/>
    </row>
    <row r="109" spans="1:8" ht="18.75" customHeight="1">
      <c r="A109" s="220"/>
      <c r="B109" s="220"/>
      <c r="C109" s="220"/>
      <c r="D109" s="220"/>
      <c r="E109" s="220"/>
      <c r="F109" s="220"/>
      <c r="G109" s="220"/>
      <c r="H109" s="220"/>
    </row>
    <row r="110" spans="1:8" ht="18.75" customHeight="1">
      <c r="A110" s="220"/>
      <c r="B110" s="220"/>
      <c r="C110" s="220"/>
      <c r="D110" s="220"/>
      <c r="E110" s="220"/>
      <c r="F110" s="220"/>
      <c r="G110" s="220"/>
      <c r="H110" s="220"/>
    </row>
    <row r="111" spans="1:8" ht="18.75" customHeight="1">
      <c r="A111" s="220"/>
      <c r="B111" s="220"/>
      <c r="C111" s="220"/>
      <c r="D111" s="220"/>
      <c r="E111" s="220"/>
      <c r="F111" s="220"/>
      <c r="G111" s="220"/>
      <c r="H111" s="220"/>
    </row>
    <row r="112" spans="1:8" ht="18.75" customHeight="1">
      <c r="A112" s="220"/>
      <c r="B112" s="220"/>
      <c r="C112" s="220"/>
      <c r="D112" s="220"/>
      <c r="E112" s="220"/>
      <c r="F112" s="220"/>
      <c r="G112" s="220"/>
      <c r="H112" s="220"/>
    </row>
    <row r="113" spans="1:8" ht="18.75" customHeight="1">
      <c r="A113" s="220"/>
      <c r="B113" s="220"/>
      <c r="C113" s="220"/>
      <c r="D113" s="220"/>
      <c r="E113" s="220"/>
      <c r="F113" s="220"/>
      <c r="G113" s="220"/>
      <c r="H113" s="220"/>
    </row>
    <row r="114" spans="1:8" ht="18.75" customHeight="1">
      <c r="A114" s="220"/>
      <c r="B114" s="220"/>
      <c r="C114" s="220"/>
      <c r="D114" s="220"/>
      <c r="E114" s="220"/>
      <c r="F114" s="220"/>
      <c r="G114" s="220"/>
      <c r="H114" s="220"/>
    </row>
    <row r="115" spans="1:8" ht="18.75" customHeight="1">
      <c r="A115" s="220"/>
      <c r="B115" s="220"/>
      <c r="C115" s="220"/>
      <c r="D115" s="220"/>
      <c r="E115" s="220"/>
      <c r="F115" s="220"/>
      <c r="G115" s="220"/>
      <c r="H115" s="220"/>
    </row>
    <row r="116" spans="1:8" ht="18.75" customHeight="1">
      <c r="A116" s="220"/>
      <c r="B116" s="220"/>
      <c r="C116" s="220"/>
      <c r="D116" s="220"/>
      <c r="E116" s="220"/>
      <c r="F116" s="220"/>
      <c r="G116" s="220"/>
      <c r="H116" s="220"/>
    </row>
    <row r="117" spans="1:8" ht="18.75" customHeight="1">
      <c r="A117" s="220"/>
      <c r="B117" s="220"/>
      <c r="C117" s="220"/>
      <c r="D117" s="220"/>
      <c r="E117" s="220"/>
      <c r="F117" s="220"/>
      <c r="G117" s="220"/>
      <c r="H117" s="220"/>
    </row>
    <row r="118" spans="1:8" ht="18.75" customHeight="1">
      <c r="A118" s="220"/>
      <c r="B118" s="220"/>
      <c r="C118" s="220"/>
      <c r="D118" s="220"/>
      <c r="E118" s="220"/>
      <c r="F118" s="220"/>
      <c r="G118" s="220"/>
      <c r="H118" s="220"/>
    </row>
    <row r="119" spans="1:8" ht="18.75" customHeight="1">
      <c r="A119" s="220"/>
      <c r="B119" s="220"/>
      <c r="C119" s="220"/>
      <c r="D119" s="220"/>
      <c r="E119" s="220"/>
      <c r="F119" s="220"/>
      <c r="G119" s="220"/>
      <c r="H119" s="220"/>
    </row>
    <row r="120" spans="1:8" ht="18.75" customHeight="1">
      <c r="A120" s="220"/>
      <c r="B120" s="220"/>
      <c r="C120" s="220"/>
      <c r="D120" s="220"/>
      <c r="E120" s="220"/>
      <c r="F120" s="220"/>
      <c r="G120" s="220"/>
      <c r="H120" s="220"/>
    </row>
    <row r="121" spans="1:8" ht="18.75" customHeight="1">
      <c r="A121" s="220"/>
      <c r="B121" s="220"/>
      <c r="C121" s="220"/>
      <c r="D121" s="220"/>
      <c r="E121" s="220"/>
      <c r="F121" s="220"/>
      <c r="G121" s="220"/>
      <c r="H121" s="220"/>
    </row>
    <row r="122" spans="1:8" ht="18.75" customHeight="1">
      <c r="A122" s="220"/>
      <c r="B122" s="220"/>
      <c r="C122" s="220"/>
      <c r="D122" s="220"/>
      <c r="E122" s="220"/>
      <c r="F122" s="220"/>
      <c r="G122" s="220"/>
      <c r="H122" s="220"/>
    </row>
    <row r="123" spans="1:8" ht="18.75" customHeight="1">
      <c r="A123" s="220"/>
      <c r="B123" s="220"/>
      <c r="C123" s="220"/>
      <c r="D123" s="220"/>
      <c r="E123" s="220"/>
      <c r="F123" s="220"/>
      <c r="G123" s="220"/>
      <c r="H123" s="220"/>
    </row>
    <row r="124" spans="1:8" ht="18.75" customHeight="1">
      <c r="A124" s="220"/>
      <c r="B124" s="220"/>
      <c r="C124" s="220"/>
      <c r="D124" s="220"/>
      <c r="E124" s="220"/>
      <c r="F124" s="220"/>
      <c r="G124" s="220"/>
      <c r="H124" s="220"/>
    </row>
    <row r="125" spans="1:8" ht="18.75" customHeight="1">
      <c r="A125" s="220"/>
      <c r="B125" s="220"/>
      <c r="C125" s="220"/>
      <c r="D125" s="220"/>
      <c r="E125" s="220"/>
      <c r="F125" s="220"/>
      <c r="G125" s="220"/>
      <c r="H125" s="220"/>
    </row>
    <row r="126" spans="1:8" ht="18.75" customHeight="1">
      <c r="A126" s="220"/>
      <c r="B126" s="220"/>
      <c r="C126" s="220"/>
      <c r="D126" s="220"/>
      <c r="E126" s="220"/>
      <c r="F126" s="220"/>
      <c r="G126" s="220"/>
      <c r="H126" s="220"/>
    </row>
    <row r="127" spans="1:8" ht="18.75" customHeight="1">
      <c r="A127" s="220"/>
      <c r="B127" s="220"/>
      <c r="C127" s="220"/>
      <c r="D127" s="220"/>
      <c r="E127" s="220"/>
      <c r="F127" s="220"/>
      <c r="G127" s="220"/>
      <c r="H127" s="220"/>
    </row>
    <row r="128" spans="1:8" ht="18.75" customHeight="1">
      <c r="A128" s="220"/>
      <c r="B128" s="220"/>
      <c r="C128" s="220"/>
      <c r="D128" s="220"/>
      <c r="E128" s="220"/>
      <c r="F128" s="220"/>
      <c r="G128" s="220"/>
      <c r="H128" s="220"/>
    </row>
    <row r="129" spans="1:8" ht="18.75" customHeight="1">
      <c r="A129" s="220"/>
      <c r="B129" s="220"/>
      <c r="C129" s="220"/>
      <c r="D129" s="220"/>
      <c r="E129" s="220"/>
      <c r="F129" s="220"/>
      <c r="G129" s="220"/>
      <c r="H129" s="220"/>
    </row>
    <row r="130" spans="1:8" ht="18.75" customHeight="1">
      <c r="A130" s="220"/>
      <c r="B130" s="220"/>
      <c r="C130" s="220"/>
      <c r="D130" s="220"/>
      <c r="E130" s="220"/>
      <c r="F130" s="220"/>
      <c r="G130" s="220"/>
      <c r="H130" s="220"/>
    </row>
    <row r="131" spans="1:8" ht="18.75" customHeight="1">
      <c r="A131" s="220"/>
      <c r="B131" s="220"/>
      <c r="C131" s="220"/>
      <c r="D131" s="220"/>
      <c r="E131" s="220"/>
      <c r="F131" s="220"/>
      <c r="G131" s="220"/>
      <c r="H131" s="220"/>
    </row>
    <row r="132" spans="1:8" ht="18.75" customHeight="1">
      <c r="A132" s="220"/>
      <c r="B132" s="220"/>
      <c r="C132" s="220"/>
      <c r="D132" s="220"/>
      <c r="E132" s="220"/>
      <c r="F132" s="220"/>
      <c r="G132" s="220"/>
      <c r="H132" s="220"/>
    </row>
    <row r="133" spans="1:8" ht="18.75" customHeight="1">
      <c r="A133" s="220"/>
      <c r="B133" s="220"/>
      <c r="C133" s="220"/>
      <c r="D133" s="220"/>
      <c r="E133" s="220"/>
      <c r="F133" s="220"/>
      <c r="G133" s="220"/>
      <c r="H133" s="220"/>
    </row>
    <row r="134" spans="1:8" ht="18.75" customHeight="1">
      <c r="A134" s="220"/>
      <c r="B134" s="220"/>
      <c r="C134" s="220"/>
      <c r="D134" s="220"/>
      <c r="E134" s="220"/>
      <c r="F134" s="220"/>
      <c r="G134" s="220"/>
      <c r="H134" s="220"/>
    </row>
    <row r="135" spans="1:8" ht="18.75" customHeight="1">
      <c r="A135" s="220"/>
      <c r="B135" s="220"/>
      <c r="C135" s="220"/>
      <c r="D135" s="220"/>
      <c r="E135" s="220"/>
      <c r="F135" s="220"/>
      <c r="G135" s="220"/>
      <c r="H135" s="220"/>
    </row>
    <row r="136" spans="1:8" ht="18.75" customHeight="1">
      <c r="A136" s="220"/>
      <c r="B136" s="220"/>
      <c r="C136" s="220"/>
      <c r="D136" s="220"/>
      <c r="E136" s="220"/>
      <c r="F136" s="220"/>
      <c r="G136" s="220"/>
      <c r="H136" s="220"/>
    </row>
    <row r="137" spans="1:8" ht="18.75" customHeight="1">
      <c r="A137" s="220"/>
      <c r="B137" s="220"/>
      <c r="C137" s="220"/>
      <c r="D137" s="220"/>
      <c r="E137" s="220"/>
      <c r="F137" s="220"/>
      <c r="G137" s="220"/>
      <c r="H137" s="220"/>
    </row>
    <row r="138" spans="1:8" ht="18.75" customHeight="1">
      <c r="A138" s="220"/>
      <c r="B138" s="220"/>
      <c r="C138" s="220"/>
      <c r="D138" s="220"/>
      <c r="E138" s="220"/>
      <c r="F138" s="220"/>
      <c r="G138" s="220"/>
      <c r="H138" s="220"/>
    </row>
    <row r="139" spans="1:8" ht="18.75" customHeight="1">
      <c r="A139" s="220"/>
      <c r="B139" s="220"/>
      <c r="C139" s="220"/>
      <c r="D139" s="220"/>
      <c r="E139" s="220"/>
      <c r="F139" s="220"/>
      <c r="G139" s="220"/>
      <c r="H139" s="220"/>
    </row>
    <row r="140" spans="1:8" ht="18.75" customHeight="1">
      <c r="A140" s="220"/>
      <c r="B140" s="220"/>
      <c r="C140" s="220"/>
      <c r="D140" s="220"/>
      <c r="E140" s="220"/>
      <c r="F140" s="220"/>
      <c r="G140" s="220"/>
      <c r="H140" s="220"/>
    </row>
    <row r="141" spans="1:8" ht="18.75" customHeight="1">
      <c r="A141" s="220"/>
      <c r="B141" s="220"/>
      <c r="C141" s="220"/>
      <c r="D141" s="220"/>
      <c r="E141" s="220"/>
      <c r="F141" s="220"/>
      <c r="G141" s="220"/>
      <c r="H141" s="220"/>
    </row>
    <row r="142" spans="1:8" ht="18.75" customHeight="1">
      <c r="A142" s="220"/>
      <c r="B142" s="220"/>
      <c r="C142" s="220"/>
      <c r="D142" s="220"/>
      <c r="E142" s="220"/>
      <c r="F142" s="220"/>
      <c r="G142" s="220"/>
      <c r="H142" s="220"/>
    </row>
    <row r="143" spans="1:8" ht="18.75" customHeight="1">
      <c r="A143" s="220"/>
      <c r="B143" s="220"/>
      <c r="C143" s="220"/>
      <c r="D143" s="220"/>
      <c r="E143" s="220"/>
      <c r="F143" s="220"/>
      <c r="G143" s="220"/>
      <c r="H143" s="220"/>
    </row>
    <row r="144" spans="1:8" ht="18.75" customHeight="1">
      <c r="A144" s="220"/>
      <c r="B144" s="220"/>
      <c r="C144" s="220"/>
      <c r="D144" s="220"/>
      <c r="E144" s="220"/>
      <c r="F144" s="220"/>
      <c r="G144" s="220"/>
      <c r="H144" s="220"/>
    </row>
    <row r="145" spans="1:8" ht="18.75" customHeight="1">
      <c r="A145" s="220"/>
      <c r="B145" s="220"/>
      <c r="C145" s="220"/>
      <c r="D145" s="220"/>
      <c r="E145" s="220"/>
      <c r="F145" s="220"/>
      <c r="G145" s="220"/>
      <c r="H145" s="220"/>
    </row>
    <row r="146" spans="1:8" ht="18.75" customHeight="1">
      <c r="A146" s="220"/>
      <c r="B146" s="220"/>
      <c r="C146" s="220"/>
      <c r="D146" s="220"/>
      <c r="E146" s="220"/>
      <c r="F146" s="220"/>
      <c r="G146" s="220"/>
      <c r="H146" s="220"/>
    </row>
    <row r="147" spans="1:8" ht="18.75" customHeight="1">
      <c r="A147" s="220"/>
      <c r="B147" s="220"/>
      <c r="C147" s="220"/>
      <c r="D147" s="220"/>
      <c r="E147" s="220"/>
      <c r="F147" s="220"/>
      <c r="G147" s="220"/>
      <c r="H147" s="220"/>
    </row>
    <row r="148" spans="1:8" ht="18.75" customHeight="1">
      <c r="A148" s="220"/>
      <c r="B148" s="220"/>
      <c r="C148" s="220"/>
      <c r="D148" s="220"/>
      <c r="E148" s="220"/>
      <c r="F148" s="220"/>
      <c r="G148" s="220"/>
      <c r="H148" s="220"/>
    </row>
    <row r="149" spans="1:8" ht="18.75" customHeight="1">
      <c r="A149" s="220"/>
      <c r="B149" s="220"/>
      <c r="C149" s="220"/>
      <c r="D149" s="220"/>
      <c r="E149" s="220"/>
      <c r="F149" s="220"/>
      <c r="G149" s="220"/>
      <c r="H149" s="220"/>
    </row>
    <row r="150" spans="1:8" ht="18.75" customHeight="1">
      <c r="A150" s="220"/>
      <c r="B150" s="220"/>
      <c r="C150" s="220"/>
      <c r="D150" s="220"/>
      <c r="E150" s="220"/>
      <c r="F150" s="220"/>
      <c r="G150" s="220"/>
      <c r="H150" s="220"/>
    </row>
    <row r="151" spans="1:8" ht="18.75" customHeight="1">
      <c r="A151" s="220"/>
      <c r="B151" s="220"/>
      <c r="C151" s="220"/>
      <c r="D151" s="220"/>
      <c r="E151" s="220"/>
      <c r="F151" s="220"/>
      <c r="G151" s="220"/>
      <c r="H151" s="220"/>
    </row>
    <row r="152" spans="1:8" ht="18.75" customHeight="1">
      <c r="A152" s="220"/>
      <c r="B152" s="220"/>
      <c r="C152" s="220"/>
      <c r="D152" s="220"/>
      <c r="E152" s="220"/>
      <c r="F152" s="220"/>
      <c r="G152" s="220"/>
      <c r="H152" s="220"/>
    </row>
    <row r="153" spans="1:8" ht="18.75" customHeight="1">
      <c r="A153" s="220"/>
      <c r="B153" s="220"/>
      <c r="C153" s="220"/>
      <c r="D153" s="220"/>
      <c r="E153" s="220"/>
      <c r="F153" s="220"/>
      <c r="G153" s="220"/>
      <c r="H153" s="220"/>
    </row>
    <row r="154" spans="1:8" ht="18.75" customHeight="1">
      <c r="A154" s="220"/>
      <c r="B154" s="220"/>
      <c r="C154" s="220"/>
      <c r="D154" s="220"/>
      <c r="E154" s="220"/>
      <c r="F154" s="220"/>
      <c r="G154" s="220"/>
      <c r="H154" s="220"/>
    </row>
    <row r="155" spans="1:8" ht="18.75" customHeight="1">
      <c r="A155" s="220"/>
      <c r="B155" s="220"/>
      <c r="C155" s="220"/>
      <c r="D155" s="220"/>
      <c r="E155" s="220"/>
      <c r="F155" s="220"/>
      <c r="G155" s="220"/>
      <c r="H155" s="220"/>
    </row>
    <row r="156" spans="1:8" ht="18.75" customHeight="1">
      <c r="A156" s="220"/>
      <c r="B156" s="220"/>
      <c r="C156" s="220"/>
      <c r="D156" s="220"/>
      <c r="E156" s="220"/>
      <c r="F156" s="220"/>
      <c r="G156" s="220"/>
      <c r="H156" s="220"/>
    </row>
    <row r="157" spans="1:8" ht="18.75" customHeight="1">
      <c r="A157" s="220"/>
      <c r="B157" s="220"/>
      <c r="C157" s="220"/>
      <c r="D157" s="220"/>
      <c r="E157" s="220"/>
      <c r="F157" s="220"/>
      <c r="G157" s="220"/>
      <c r="H157" s="220"/>
    </row>
    <row r="158" spans="1:8" ht="18.75" customHeight="1">
      <c r="A158" s="220"/>
      <c r="B158" s="220"/>
      <c r="C158" s="220"/>
      <c r="D158" s="220"/>
      <c r="E158" s="220"/>
      <c r="F158" s="220"/>
      <c r="G158" s="220"/>
      <c r="H158" s="220"/>
    </row>
    <row r="159" spans="1:8" ht="18.75" customHeight="1">
      <c r="A159" s="220"/>
      <c r="B159" s="220"/>
      <c r="C159" s="220"/>
      <c r="D159" s="220"/>
      <c r="E159" s="220"/>
      <c r="F159" s="220"/>
      <c r="G159" s="220"/>
      <c r="H159" s="220"/>
    </row>
    <row r="160" spans="1:8" ht="18.75" customHeight="1">
      <c r="A160" s="220"/>
      <c r="B160" s="220"/>
      <c r="C160" s="220"/>
      <c r="D160" s="220"/>
      <c r="E160" s="220"/>
      <c r="F160" s="220"/>
      <c r="G160" s="220"/>
      <c r="H160" s="220"/>
    </row>
    <row r="161" spans="1:8" ht="18.75" customHeight="1">
      <c r="A161" s="220"/>
      <c r="B161" s="220"/>
      <c r="C161" s="220"/>
      <c r="D161" s="220"/>
      <c r="E161" s="220"/>
      <c r="F161" s="220"/>
      <c r="G161" s="220"/>
      <c r="H161" s="220"/>
    </row>
    <row r="162" spans="1:8" ht="18.75" customHeight="1">
      <c r="A162" s="220"/>
      <c r="B162" s="220"/>
      <c r="C162" s="220"/>
      <c r="D162" s="220"/>
      <c r="E162" s="220"/>
      <c r="F162" s="220"/>
      <c r="G162" s="220"/>
      <c r="H162" s="220"/>
    </row>
    <row r="163" spans="1:8" ht="18.75" customHeight="1">
      <c r="A163" s="220"/>
      <c r="B163" s="220"/>
      <c r="C163" s="220"/>
      <c r="D163" s="220"/>
      <c r="E163" s="220"/>
      <c r="F163" s="220"/>
      <c r="G163" s="220"/>
      <c r="H163" s="220"/>
    </row>
    <row r="164" spans="1:8" ht="18.75" customHeight="1">
      <c r="A164" s="220"/>
      <c r="B164" s="220"/>
      <c r="C164" s="220"/>
      <c r="D164" s="220"/>
      <c r="E164" s="220"/>
      <c r="F164" s="220"/>
      <c r="G164" s="220"/>
      <c r="H164" s="220"/>
    </row>
    <row r="165" spans="1:8" ht="18.75" customHeight="1">
      <c r="A165" s="220"/>
      <c r="B165" s="220"/>
      <c r="C165" s="220"/>
      <c r="D165" s="220"/>
      <c r="E165" s="220"/>
      <c r="F165" s="220"/>
      <c r="G165" s="220"/>
      <c r="H165" s="220"/>
    </row>
    <row r="166" spans="1:8" ht="18.75" customHeight="1">
      <c r="A166" s="220"/>
      <c r="B166" s="220"/>
      <c r="C166" s="220"/>
      <c r="D166" s="220"/>
      <c r="E166" s="220"/>
      <c r="F166" s="220"/>
      <c r="G166" s="220"/>
      <c r="H166" s="220"/>
    </row>
    <row r="167" spans="1:8" ht="18.75" customHeight="1">
      <c r="A167" s="220"/>
      <c r="B167" s="220"/>
      <c r="C167" s="220"/>
      <c r="D167" s="220"/>
      <c r="E167" s="220"/>
      <c r="F167" s="220"/>
      <c r="G167" s="220"/>
      <c r="H167" s="220"/>
    </row>
    <row r="168" spans="1:8" ht="18.75" customHeight="1">
      <c r="A168" s="220"/>
      <c r="B168" s="220"/>
      <c r="C168" s="220"/>
      <c r="D168" s="220"/>
      <c r="E168" s="220"/>
      <c r="F168" s="220"/>
      <c r="G168" s="220"/>
      <c r="H168" s="220"/>
    </row>
    <row r="169" spans="1:8" ht="18.75" customHeight="1">
      <c r="A169" s="220"/>
      <c r="B169" s="220"/>
      <c r="C169" s="220"/>
      <c r="D169" s="220"/>
      <c r="E169" s="220"/>
      <c r="F169" s="220"/>
      <c r="G169" s="220"/>
      <c r="H169" s="220"/>
    </row>
    <row r="170" spans="1:8" ht="18.75" customHeight="1">
      <c r="A170" s="220"/>
      <c r="B170" s="220"/>
      <c r="C170" s="220"/>
      <c r="D170" s="220"/>
      <c r="E170" s="220"/>
      <c r="F170" s="220"/>
      <c r="G170" s="220"/>
      <c r="H170" s="220"/>
    </row>
    <row r="171" spans="1:8" ht="18.75" customHeight="1">
      <c r="A171" s="220"/>
      <c r="B171" s="220"/>
      <c r="C171" s="220"/>
      <c r="D171" s="220"/>
      <c r="E171" s="220"/>
      <c r="F171" s="220"/>
      <c r="G171" s="220"/>
      <c r="H171" s="220"/>
    </row>
    <row r="172" spans="1:8" ht="18.75" customHeight="1">
      <c r="A172" s="220"/>
      <c r="B172" s="220"/>
      <c r="C172" s="220"/>
      <c r="D172" s="220"/>
      <c r="E172" s="220"/>
      <c r="F172" s="220"/>
      <c r="G172" s="220"/>
      <c r="H172" s="220"/>
    </row>
    <row r="173" spans="1:8" ht="18.75" customHeight="1">
      <c r="A173" s="220"/>
      <c r="B173" s="220"/>
      <c r="C173" s="220"/>
      <c r="D173" s="220"/>
      <c r="E173" s="220"/>
      <c r="F173" s="220"/>
      <c r="G173" s="220"/>
      <c r="H173" s="220"/>
    </row>
    <row r="174" spans="1:8" ht="18.75" customHeight="1">
      <c r="A174" s="220"/>
      <c r="B174" s="220"/>
      <c r="C174" s="220"/>
      <c r="D174" s="220"/>
      <c r="E174" s="220"/>
      <c r="F174" s="220"/>
      <c r="G174" s="220"/>
      <c r="H174" s="220"/>
    </row>
    <row r="175" spans="1:8" ht="18.75" customHeight="1">
      <c r="A175" s="220"/>
      <c r="B175" s="220"/>
      <c r="C175" s="220"/>
      <c r="D175" s="220"/>
      <c r="E175" s="220"/>
      <c r="F175" s="220"/>
      <c r="G175" s="220"/>
      <c r="H175" s="220"/>
    </row>
    <row r="176" spans="1:8" ht="18.75" customHeight="1">
      <c r="A176" s="220"/>
      <c r="B176" s="220"/>
      <c r="C176" s="220"/>
      <c r="D176" s="220"/>
      <c r="E176" s="220"/>
      <c r="F176" s="220"/>
      <c r="G176" s="220"/>
      <c r="H176" s="220"/>
    </row>
    <row r="177" spans="1:8" ht="18.75" customHeight="1">
      <c r="A177" s="220"/>
      <c r="B177" s="220"/>
      <c r="C177" s="220"/>
      <c r="D177" s="220"/>
      <c r="E177" s="220"/>
      <c r="F177" s="220"/>
      <c r="G177" s="220"/>
      <c r="H177" s="220"/>
    </row>
    <row r="178" spans="1:8" ht="18.75" customHeight="1">
      <c r="A178" s="220"/>
      <c r="B178" s="220"/>
      <c r="C178" s="220"/>
      <c r="D178" s="220"/>
      <c r="E178" s="220"/>
      <c r="F178" s="220"/>
      <c r="G178" s="220"/>
      <c r="H178" s="220"/>
    </row>
    <row r="179" spans="1:8" ht="18.75" customHeight="1">
      <c r="A179" s="220"/>
      <c r="B179" s="220"/>
      <c r="C179" s="220"/>
      <c r="D179" s="220"/>
      <c r="E179" s="220"/>
      <c r="F179" s="220"/>
      <c r="G179" s="220"/>
      <c r="H179" s="220"/>
    </row>
    <row r="180" spans="1:8" ht="18.75" customHeight="1">
      <c r="A180" s="220"/>
      <c r="B180" s="220"/>
      <c r="C180" s="220"/>
      <c r="D180" s="220"/>
      <c r="E180" s="220"/>
      <c r="F180" s="220"/>
      <c r="G180" s="220"/>
      <c r="H180" s="220"/>
    </row>
    <row r="181" spans="1:8" ht="18.75" customHeight="1">
      <c r="A181" s="220"/>
      <c r="B181" s="220"/>
      <c r="C181" s="220"/>
      <c r="D181" s="220"/>
      <c r="E181" s="220"/>
      <c r="F181" s="220"/>
      <c r="G181" s="220"/>
      <c r="H181" s="220"/>
    </row>
    <row r="182" spans="1:8" ht="18.75" customHeight="1">
      <c r="A182" s="220"/>
      <c r="B182" s="220"/>
      <c r="C182" s="220"/>
      <c r="D182" s="220"/>
      <c r="E182" s="220"/>
      <c r="F182" s="220"/>
      <c r="G182" s="220"/>
      <c r="H182" s="220"/>
    </row>
    <row r="183" spans="1:8" ht="18.75" customHeight="1">
      <c r="A183" s="220"/>
      <c r="B183" s="220"/>
      <c r="C183" s="220"/>
      <c r="D183" s="220"/>
      <c r="E183" s="220"/>
      <c r="F183" s="220"/>
      <c r="G183" s="220"/>
      <c r="H183" s="220"/>
    </row>
    <row r="184" spans="1:8" ht="18.75" customHeight="1">
      <c r="A184" s="220"/>
      <c r="B184" s="220"/>
      <c r="C184" s="220"/>
      <c r="D184" s="220"/>
      <c r="E184" s="220"/>
      <c r="F184" s="220"/>
      <c r="G184" s="220"/>
      <c r="H184" s="220"/>
    </row>
    <row r="185" spans="1:8" ht="18.75" customHeight="1">
      <c r="A185" s="220"/>
      <c r="B185" s="220"/>
      <c r="C185" s="220"/>
      <c r="D185" s="220"/>
      <c r="E185" s="220"/>
      <c r="F185" s="220"/>
      <c r="G185" s="220"/>
      <c r="H185" s="220"/>
    </row>
    <row r="186" spans="1:8" ht="18.75" customHeight="1">
      <c r="A186" s="220"/>
      <c r="B186" s="220"/>
      <c r="C186" s="220"/>
      <c r="D186" s="220"/>
      <c r="E186" s="220"/>
      <c r="F186" s="220"/>
      <c r="G186" s="220"/>
      <c r="H186" s="220"/>
    </row>
    <row r="187" spans="1:8" ht="18.75" customHeight="1">
      <c r="A187" s="220"/>
      <c r="B187" s="220"/>
      <c r="C187" s="220"/>
      <c r="D187" s="220"/>
      <c r="E187" s="220"/>
      <c r="F187" s="220"/>
      <c r="G187" s="220"/>
      <c r="H187" s="220"/>
    </row>
    <row r="188" spans="1:8" ht="18.75" customHeight="1">
      <c r="A188" s="220"/>
      <c r="B188" s="220"/>
      <c r="C188" s="220"/>
      <c r="D188" s="220"/>
      <c r="E188" s="220"/>
      <c r="F188" s="220"/>
      <c r="G188" s="220"/>
      <c r="H188" s="220"/>
    </row>
    <row r="189" spans="1:8" ht="18.75" customHeight="1">
      <c r="A189" s="220"/>
      <c r="B189" s="220"/>
      <c r="C189" s="220"/>
      <c r="D189" s="220"/>
      <c r="E189" s="220"/>
      <c r="F189" s="220"/>
      <c r="G189" s="220"/>
      <c r="H189" s="220"/>
    </row>
    <row r="190" spans="1:8" ht="18.75" customHeight="1">
      <c r="A190" s="220"/>
      <c r="B190" s="220"/>
      <c r="C190" s="220"/>
      <c r="D190" s="220"/>
      <c r="E190" s="220"/>
      <c r="F190" s="220"/>
      <c r="G190" s="220"/>
      <c r="H190" s="220"/>
    </row>
    <row r="191" spans="1:8" ht="18.75" customHeight="1">
      <c r="A191" s="220"/>
      <c r="B191" s="220"/>
      <c r="C191" s="220"/>
      <c r="D191" s="220"/>
      <c r="E191" s="220"/>
      <c r="F191" s="220"/>
      <c r="G191" s="220"/>
      <c r="H191" s="220"/>
    </row>
    <row r="192" spans="1:8" ht="18.75" customHeight="1">
      <c r="A192" s="220"/>
      <c r="B192" s="220"/>
      <c r="C192" s="220"/>
      <c r="D192" s="220"/>
      <c r="E192" s="220"/>
      <c r="F192" s="220"/>
      <c r="G192" s="220"/>
      <c r="H192" s="220"/>
    </row>
    <row r="193" spans="1:8" ht="18.75" customHeight="1">
      <c r="A193" s="220"/>
      <c r="B193" s="220"/>
      <c r="C193" s="220"/>
      <c r="D193" s="220"/>
      <c r="E193" s="220"/>
      <c r="F193" s="220"/>
      <c r="G193" s="220"/>
      <c r="H193" s="220"/>
    </row>
    <row r="194" spans="1:8" ht="18.75" customHeight="1">
      <c r="A194" s="220"/>
      <c r="B194" s="220"/>
      <c r="C194" s="220"/>
      <c r="D194" s="220"/>
      <c r="E194" s="220"/>
      <c r="F194" s="220"/>
      <c r="G194" s="220"/>
      <c r="H194" s="220"/>
    </row>
    <row r="195" spans="1:8" ht="18.75" customHeight="1">
      <c r="A195" s="220"/>
      <c r="B195" s="220"/>
      <c r="C195" s="220"/>
      <c r="D195" s="220"/>
      <c r="E195" s="220"/>
      <c r="F195" s="220"/>
      <c r="G195" s="220"/>
      <c r="H195" s="220"/>
    </row>
    <row r="196" spans="1:8" ht="18.75" customHeight="1">
      <c r="A196" s="220"/>
      <c r="B196" s="220"/>
      <c r="C196" s="220"/>
      <c r="D196" s="220"/>
      <c r="E196" s="220"/>
      <c r="F196" s="220"/>
      <c r="G196" s="220"/>
      <c r="H196" s="220"/>
    </row>
    <row r="197" spans="1:8" ht="18.75" customHeight="1">
      <c r="A197" s="220"/>
      <c r="B197" s="220"/>
      <c r="C197" s="220"/>
      <c r="D197" s="220"/>
      <c r="E197" s="220"/>
      <c r="F197" s="220"/>
      <c r="G197" s="220"/>
      <c r="H197" s="220"/>
    </row>
    <row r="198" spans="1:8" ht="18.75" customHeight="1">
      <c r="A198" s="220"/>
      <c r="B198" s="220"/>
      <c r="C198" s="220"/>
      <c r="D198" s="220"/>
      <c r="E198" s="220"/>
      <c r="F198" s="220"/>
      <c r="G198" s="220"/>
      <c r="H198" s="220"/>
    </row>
    <row r="199" spans="1:8" ht="18.75" customHeight="1">
      <c r="A199" s="220"/>
      <c r="B199" s="220"/>
      <c r="C199" s="220"/>
      <c r="D199" s="220"/>
      <c r="E199" s="220"/>
      <c r="F199" s="220"/>
      <c r="G199" s="220"/>
      <c r="H199" s="220"/>
    </row>
    <row r="200" spans="1:8" ht="18.75" customHeight="1">
      <c r="A200" s="220"/>
      <c r="B200" s="220"/>
      <c r="C200" s="220"/>
      <c r="D200" s="220"/>
      <c r="E200" s="220"/>
      <c r="F200" s="220"/>
      <c r="G200" s="220"/>
      <c r="H200" s="220"/>
    </row>
    <row r="201" spans="1:8" ht="18.75" customHeight="1">
      <c r="A201" s="220"/>
      <c r="B201" s="220"/>
      <c r="C201" s="220"/>
      <c r="D201" s="220"/>
      <c r="E201" s="220"/>
      <c r="F201" s="220"/>
      <c r="G201" s="220"/>
      <c r="H201" s="220"/>
    </row>
    <row r="202" spans="1:8" ht="18.75" customHeight="1">
      <c r="A202" s="220"/>
      <c r="B202" s="220"/>
      <c r="C202" s="220"/>
      <c r="D202" s="220"/>
      <c r="E202" s="220"/>
      <c r="F202" s="220"/>
      <c r="G202" s="220"/>
      <c r="H202" s="220"/>
    </row>
    <row r="203" spans="1:8" ht="18.75" customHeight="1">
      <c r="A203" s="220"/>
      <c r="B203" s="220"/>
      <c r="C203" s="220"/>
      <c r="D203" s="220"/>
      <c r="E203" s="220"/>
      <c r="F203" s="220"/>
      <c r="G203" s="220"/>
      <c r="H203" s="220"/>
    </row>
    <row r="204" spans="1:8" ht="18.75" customHeight="1">
      <c r="A204" s="220"/>
      <c r="B204" s="220"/>
      <c r="C204" s="220"/>
      <c r="D204" s="220"/>
      <c r="E204" s="220"/>
      <c r="F204" s="220"/>
      <c r="G204" s="220"/>
      <c r="H204" s="220"/>
    </row>
    <row r="205" spans="1:8" ht="18.75" customHeight="1">
      <c r="A205" s="220"/>
      <c r="B205" s="220"/>
      <c r="C205" s="220"/>
      <c r="D205" s="220"/>
      <c r="E205" s="220"/>
      <c r="F205" s="220"/>
      <c r="G205" s="220"/>
      <c r="H205" s="220"/>
    </row>
    <row r="206" spans="1:8" ht="18.75" customHeight="1">
      <c r="A206" s="220"/>
      <c r="B206" s="220"/>
      <c r="C206" s="220"/>
      <c r="D206" s="220"/>
      <c r="E206" s="220"/>
      <c r="F206" s="220"/>
      <c r="G206" s="220"/>
      <c r="H206" s="220"/>
    </row>
    <row r="207" spans="1:8" ht="18.75" customHeight="1">
      <c r="A207" s="220"/>
      <c r="B207" s="220"/>
      <c r="C207" s="220"/>
      <c r="D207" s="220"/>
      <c r="E207" s="220"/>
      <c r="F207" s="220"/>
      <c r="G207" s="220"/>
      <c r="H207" s="220"/>
    </row>
    <row r="208" spans="1:8" ht="18.75" customHeight="1">
      <c r="A208" s="220"/>
      <c r="B208" s="220"/>
      <c r="C208" s="220"/>
      <c r="D208" s="220"/>
      <c r="E208" s="220"/>
      <c r="F208" s="220"/>
      <c r="G208" s="220"/>
      <c r="H208" s="220"/>
    </row>
    <row r="209" spans="1:8" ht="18.75" customHeight="1">
      <c r="A209" s="220"/>
      <c r="B209" s="220"/>
      <c r="C209" s="220"/>
      <c r="D209" s="220"/>
      <c r="E209" s="220"/>
      <c r="F209" s="220"/>
      <c r="G209" s="220"/>
      <c r="H209" s="220"/>
    </row>
    <row r="210" spans="1:8" ht="18.75" customHeight="1">
      <c r="A210" s="220"/>
      <c r="B210" s="220"/>
      <c r="C210" s="220"/>
      <c r="D210" s="220"/>
      <c r="E210" s="220"/>
      <c r="F210" s="220"/>
      <c r="G210" s="220"/>
      <c r="H210" s="220"/>
    </row>
    <row r="211" spans="1:8" ht="18.75" customHeight="1">
      <c r="A211" s="220"/>
      <c r="B211" s="220"/>
      <c r="C211" s="220"/>
      <c r="D211" s="220"/>
      <c r="E211" s="220"/>
      <c r="F211" s="220"/>
      <c r="G211" s="220"/>
      <c r="H211" s="220"/>
    </row>
    <row r="212" spans="1:8" ht="18.75" customHeight="1">
      <c r="A212" s="220"/>
      <c r="B212" s="220"/>
      <c r="C212" s="220"/>
      <c r="D212" s="220"/>
      <c r="E212" s="220"/>
      <c r="F212" s="220"/>
      <c r="G212" s="220"/>
      <c r="H212" s="220"/>
    </row>
    <row r="213" spans="1:8" ht="18.75" customHeight="1">
      <c r="A213" s="220"/>
      <c r="B213" s="220"/>
      <c r="C213" s="220"/>
      <c r="D213" s="220"/>
      <c r="E213" s="220"/>
      <c r="F213" s="220"/>
      <c r="G213" s="220"/>
      <c r="H213" s="220"/>
    </row>
    <row r="214" spans="1:8" ht="18.75" customHeight="1">
      <c r="A214" s="220"/>
      <c r="B214" s="220"/>
      <c r="C214" s="220"/>
      <c r="D214" s="220"/>
      <c r="E214" s="220"/>
      <c r="F214" s="220"/>
      <c r="G214" s="220"/>
      <c r="H214" s="220"/>
    </row>
    <row r="215" spans="1:8" ht="18.75" customHeight="1">
      <c r="A215" s="220"/>
      <c r="B215" s="220"/>
      <c r="C215" s="220"/>
      <c r="D215" s="220"/>
      <c r="E215" s="220"/>
      <c r="F215" s="220"/>
      <c r="G215" s="220"/>
      <c r="H215" s="220"/>
    </row>
    <row r="216" spans="1:8" ht="18.75" customHeight="1">
      <c r="A216" s="220"/>
      <c r="B216" s="220"/>
      <c r="C216" s="220"/>
      <c r="D216" s="220"/>
      <c r="E216" s="220"/>
      <c r="F216" s="220"/>
      <c r="G216" s="220"/>
      <c r="H216" s="220"/>
    </row>
    <row r="217" spans="1:8" ht="18.75" customHeight="1">
      <c r="A217" s="220"/>
      <c r="B217" s="220"/>
      <c r="C217" s="220"/>
      <c r="D217" s="220"/>
      <c r="E217" s="220"/>
      <c r="F217" s="220"/>
      <c r="G217" s="220"/>
      <c r="H217" s="220"/>
    </row>
    <row r="218" spans="1:8" ht="18.75" customHeight="1">
      <c r="A218" s="220"/>
      <c r="B218" s="220"/>
      <c r="C218" s="220"/>
      <c r="D218" s="220"/>
      <c r="E218" s="220"/>
      <c r="F218" s="220"/>
      <c r="G218" s="220"/>
      <c r="H218" s="220"/>
    </row>
    <row r="219" spans="1:8" ht="18.75" customHeight="1">
      <c r="A219" s="220"/>
      <c r="B219" s="220"/>
      <c r="C219" s="220"/>
      <c r="D219" s="220"/>
      <c r="E219" s="220"/>
      <c r="F219" s="220"/>
      <c r="G219" s="220"/>
      <c r="H219" s="220"/>
    </row>
    <row r="220" spans="1:8" ht="18.75" customHeight="1">
      <c r="A220" s="220"/>
      <c r="B220" s="220"/>
      <c r="C220" s="220"/>
      <c r="D220" s="220"/>
      <c r="E220" s="220"/>
      <c r="F220" s="220"/>
      <c r="G220" s="220"/>
      <c r="H220" s="220"/>
    </row>
    <row r="221" spans="1:8" ht="18.75" customHeight="1">
      <c r="A221" s="220"/>
      <c r="B221" s="220"/>
      <c r="C221" s="220"/>
      <c r="D221" s="220"/>
      <c r="E221" s="220"/>
      <c r="F221" s="220"/>
      <c r="G221" s="220"/>
      <c r="H221" s="220"/>
    </row>
    <row r="222" spans="1:8" ht="18.75" customHeight="1">
      <c r="A222" s="220"/>
      <c r="B222" s="220"/>
      <c r="C222" s="220"/>
      <c r="D222" s="220"/>
      <c r="E222" s="220"/>
      <c r="F222" s="220"/>
      <c r="G222" s="220"/>
      <c r="H222" s="220"/>
    </row>
    <row r="223" spans="1:8" ht="18.75" customHeight="1">
      <c r="A223" s="220"/>
      <c r="B223" s="220"/>
      <c r="C223" s="220"/>
      <c r="D223" s="220"/>
      <c r="E223" s="220"/>
      <c r="F223" s="220"/>
      <c r="G223" s="220"/>
      <c r="H223" s="220"/>
    </row>
    <row r="224" spans="1:8" ht="18.75" customHeight="1">
      <c r="A224" s="220"/>
      <c r="B224" s="220"/>
      <c r="C224" s="220"/>
      <c r="D224" s="220"/>
      <c r="E224" s="220"/>
      <c r="F224" s="220"/>
      <c r="G224" s="220"/>
      <c r="H224" s="220"/>
    </row>
    <row r="225" spans="1:8" ht="18.75" customHeight="1">
      <c r="A225" s="220"/>
      <c r="B225" s="220"/>
      <c r="C225" s="220"/>
      <c r="D225" s="220"/>
      <c r="E225" s="220"/>
      <c r="F225" s="220"/>
      <c r="G225" s="220"/>
      <c r="H225" s="220"/>
    </row>
    <row r="226" spans="1:8" ht="18.75" customHeight="1">
      <c r="A226" s="220"/>
      <c r="B226" s="220"/>
      <c r="C226" s="220"/>
      <c r="D226" s="220"/>
      <c r="E226" s="220"/>
      <c r="F226" s="220"/>
      <c r="G226" s="220"/>
      <c r="H226" s="220"/>
    </row>
    <row r="227" spans="1:8" ht="18.75" customHeight="1">
      <c r="A227" s="220"/>
      <c r="B227" s="220"/>
      <c r="C227" s="220"/>
      <c r="D227" s="220"/>
      <c r="E227" s="220"/>
      <c r="F227" s="220"/>
      <c r="G227" s="220"/>
      <c r="H227" s="220"/>
    </row>
    <row r="228" spans="1:8" ht="18.75" customHeight="1">
      <c r="A228" s="220"/>
      <c r="B228" s="220"/>
      <c r="C228" s="220"/>
      <c r="D228" s="220"/>
      <c r="E228" s="220"/>
      <c r="F228" s="220"/>
      <c r="G228" s="220"/>
      <c r="H228" s="220"/>
    </row>
    <row r="229" spans="1:8" ht="18.75" customHeight="1">
      <c r="A229" s="220"/>
      <c r="B229" s="220"/>
      <c r="C229" s="220"/>
      <c r="D229" s="220"/>
      <c r="E229" s="220"/>
      <c r="F229" s="220"/>
      <c r="G229" s="220"/>
      <c r="H229" s="220"/>
    </row>
    <row r="230" spans="1:8" ht="18.75" customHeight="1">
      <c r="A230" s="220"/>
      <c r="B230" s="220"/>
      <c r="C230" s="220"/>
      <c r="D230" s="220"/>
      <c r="E230" s="220"/>
      <c r="F230" s="220"/>
      <c r="G230" s="220"/>
      <c r="H230" s="220"/>
    </row>
    <row r="231" spans="1:8" ht="18.75" customHeight="1">
      <c r="A231" s="220"/>
      <c r="B231" s="220"/>
      <c r="C231" s="220"/>
      <c r="D231" s="220"/>
      <c r="E231" s="220"/>
      <c r="F231" s="220"/>
      <c r="G231" s="220"/>
      <c r="H231" s="220"/>
    </row>
    <row r="232" spans="1:8" ht="18.75" customHeight="1">
      <c r="A232" s="220"/>
      <c r="B232" s="220"/>
      <c r="C232" s="220"/>
      <c r="D232" s="220"/>
      <c r="E232" s="220"/>
      <c r="F232" s="220"/>
      <c r="G232" s="220"/>
      <c r="H232" s="220"/>
    </row>
    <row r="233" spans="1:8" ht="18.75" customHeight="1">
      <c r="A233" s="220"/>
      <c r="B233" s="220"/>
      <c r="C233" s="220"/>
      <c r="D233" s="220"/>
      <c r="E233" s="220"/>
      <c r="F233" s="220"/>
      <c r="G233" s="220"/>
      <c r="H233" s="220"/>
    </row>
    <row r="234" spans="1:8" ht="18.75" customHeight="1">
      <c r="A234" s="220"/>
      <c r="B234" s="220"/>
      <c r="C234" s="220"/>
      <c r="D234" s="220"/>
      <c r="E234" s="220"/>
      <c r="F234" s="220"/>
      <c r="G234" s="220"/>
      <c r="H234" s="220"/>
    </row>
    <row r="235" spans="1:8" ht="18.75" customHeight="1">
      <c r="A235" s="220"/>
      <c r="B235" s="220"/>
      <c r="C235" s="220"/>
      <c r="D235" s="220"/>
      <c r="E235" s="220"/>
      <c r="F235" s="220"/>
      <c r="G235" s="220"/>
      <c r="H235" s="220"/>
    </row>
    <row r="236" spans="1:8" ht="18.75" customHeight="1">
      <c r="A236" s="220"/>
      <c r="B236" s="220"/>
      <c r="C236" s="220"/>
      <c r="D236" s="220"/>
      <c r="E236" s="220"/>
      <c r="F236" s="220"/>
      <c r="G236" s="220"/>
      <c r="H236" s="220"/>
    </row>
    <row r="237" spans="1:8" ht="18.75" customHeight="1">
      <c r="A237" s="220"/>
      <c r="B237" s="220"/>
      <c r="C237" s="220"/>
      <c r="D237" s="220"/>
      <c r="E237" s="220"/>
      <c r="F237" s="220"/>
      <c r="G237" s="220"/>
      <c r="H237" s="220"/>
    </row>
    <row r="238" spans="1:8" ht="18.75" customHeight="1">
      <c r="A238" s="220"/>
      <c r="B238" s="220"/>
      <c r="C238" s="220"/>
      <c r="D238" s="220"/>
      <c r="E238" s="220"/>
      <c r="F238" s="220"/>
      <c r="G238" s="220"/>
      <c r="H238" s="220"/>
    </row>
    <row r="239" spans="1:8" ht="18.75" customHeight="1">
      <c r="A239" s="220"/>
      <c r="B239" s="220"/>
      <c r="C239" s="220"/>
      <c r="D239" s="220"/>
      <c r="E239" s="220"/>
      <c r="F239" s="220"/>
      <c r="G239" s="220"/>
      <c r="H239" s="220"/>
    </row>
    <row r="240" spans="1:8" ht="18.75" customHeight="1">
      <c r="A240" s="220"/>
      <c r="B240" s="220"/>
      <c r="C240" s="220"/>
      <c r="D240" s="220"/>
      <c r="E240" s="220"/>
      <c r="F240" s="220"/>
      <c r="G240" s="220"/>
      <c r="H240" s="220"/>
    </row>
    <row r="241" spans="1:8" ht="18.75" customHeight="1">
      <c r="A241" s="220"/>
      <c r="B241" s="220"/>
      <c r="C241" s="220"/>
      <c r="D241" s="220"/>
      <c r="E241" s="220"/>
      <c r="F241" s="220"/>
      <c r="G241" s="220"/>
      <c r="H241" s="220"/>
    </row>
    <row r="242" spans="1:8" ht="18.75" customHeight="1">
      <c r="A242" s="220"/>
      <c r="B242" s="220"/>
      <c r="C242" s="220"/>
      <c r="D242" s="220"/>
      <c r="E242" s="220"/>
      <c r="F242" s="220"/>
      <c r="G242" s="220"/>
      <c r="H242" s="220"/>
    </row>
    <row r="243" spans="1:8" ht="18.75" customHeight="1">
      <c r="A243" s="220"/>
      <c r="B243" s="220"/>
      <c r="C243" s="220"/>
      <c r="D243" s="220"/>
      <c r="E243" s="220"/>
      <c r="F243" s="220"/>
      <c r="G243" s="220"/>
      <c r="H243" s="220"/>
    </row>
    <row r="244" spans="1:8" ht="18.75" customHeight="1">
      <c r="A244" s="220"/>
      <c r="B244" s="220"/>
      <c r="C244" s="220"/>
      <c r="D244" s="220"/>
      <c r="E244" s="220"/>
      <c r="F244" s="220"/>
      <c r="G244" s="220"/>
      <c r="H244" s="220"/>
    </row>
    <row r="245" spans="1:8" ht="18.75" customHeight="1">
      <c r="A245" s="220"/>
      <c r="B245" s="220"/>
      <c r="C245" s="220"/>
      <c r="D245" s="220"/>
      <c r="E245" s="220"/>
      <c r="F245" s="220"/>
      <c r="G245" s="220"/>
      <c r="H245" s="220"/>
    </row>
    <row r="246" spans="1:8" ht="18.75" customHeight="1">
      <c r="A246" s="220"/>
      <c r="B246" s="220"/>
      <c r="C246" s="220"/>
      <c r="D246" s="220"/>
      <c r="E246" s="220"/>
      <c r="F246" s="220"/>
      <c r="G246" s="220"/>
      <c r="H246" s="220"/>
    </row>
    <row r="247" spans="1:8" ht="18.75" customHeight="1">
      <c r="A247" s="220"/>
      <c r="B247" s="220"/>
      <c r="C247" s="220"/>
      <c r="D247" s="220"/>
      <c r="E247" s="220"/>
      <c r="F247" s="220"/>
      <c r="G247" s="220"/>
      <c r="H247" s="220"/>
    </row>
    <row r="248" spans="1:8" ht="18.75" customHeight="1">
      <c r="A248" s="220"/>
      <c r="B248" s="220"/>
      <c r="C248" s="220"/>
      <c r="D248" s="220"/>
      <c r="E248" s="220"/>
      <c r="F248" s="220"/>
      <c r="G248" s="220"/>
      <c r="H248" s="220"/>
    </row>
    <row r="249" spans="1:8" ht="18.75" customHeight="1">
      <c r="A249" s="220"/>
      <c r="B249" s="220"/>
      <c r="C249" s="220"/>
      <c r="D249" s="220"/>
      <c r="E249" s="220"/>
      <c r="F249" s="220"/>
      <c r="G249" s="220"/>
      <c r="H249" s="220"/>
    </row>
    <row r="250" spans="1:8" ht="18.75" customHeight="1">
      <c r="A250" s="220"/>
      <c r="B250" s="220"/>
      <c r="C250" s="220"/>
      <c r="D250" s="220"/>
      <c r="E250" s="220"/>
      <c r="F250" s="220"/>
      <c r="G250" s="220"/>
      <c r="H250" s="220"/>
    </row>
    <row r="251" spans="1:8" ht="18.75" customHeight="1">
      <c r="A251" s="220"/>
      <c r="B251" s="220"/>
      <c r="C251" s="220"/>
      <c r="D251" s="220"/>
      <c r="E251" s="220"/>
      <c r="F251" s="220"/>
      <c r="G251" s="220"/>
      <c r="H251" s="220"/>
    </row>
    <row r="252" spans="1:8" ht="18.75" customHeight="1">
      <c r="A252" s="220"/>
      <c r="B252" s="220"/>
      <c r="C252" s="220"/>
      <c r="D252" s="220"/>
      <c r="E252" s="220"/>
      <c r="F252" s="220"/>
      <c r="G252" s="220"/>
      <c r="H252" s="220"/>
    </row>
    <row r="253" spans="1:8" ht="18.75" customHeight="1">
      <c r="A253" s="220"/>
      <c r="B253" s="220"/>
      <c r="C253" s="220"/>
      <c r="D253" s="220"/>
      <c r="E253" s="220"/>
      <c r="F253" s="220"/>
      <c r="G253" s="220"/>
      <c r="H253" s="220"/>
    </row>
    <row r="254" spans="1:8" ht="18.75" customHeight="1">
      <c r="A254" s="220"/>
      <c r="B254" s="220"/>
      <c r="C254" s="220"/>
      <c r="D254" s="220"/>
      <c r="E254" s="220"/>
      <c r="F254" s="220"/>
      <c r="G254" s="220"/>
      <c r="H254" s="220"/>
    </row>
    <row r="255" spans="1:8" ht="18.75" customHeight="1">
      <c r="A255" s="220"/>
      <c r="B255" s="220"/>
      <c r="C255" s="220"/>
      <c r="D255" s="220"/>
      <c r="E255" s="220"/>
      <c r="F255" s="220"/>
      <c r="G255" s="220"/>
      <c r="H255" s="220"/>
    </row>
    <row r="256" spans="1:8" ht="18.75" customHeight="1">
      <c r="A256" s="220"/>
      <c r="B256" s="220"/>
      <c r="C256" s="220"/>
      <c r="D256" s="220"/>
      <c r="E256" s="220"/>
      <c r="F256" s="220"/>
      <c r="G256" s="220"/>
      <c r="H256" s="220"/>
    </row>
    <row r="257" spans="1:8" ht="18.75" customHeight="1">
      <c r="A257" s="220"/>
      <c r="B257" s="220"/>
      <c r="C257" s="220"/>
      <c r="D257" s="220"/>
      <c r="E257" s="220"/>
      <c r="F257" s="220"/>
      <c r="G257" s="220"/>
      <c r="H257" s="220"/>
    </row>
    <row r="258" spans="1:8" ht="18.75" customHeight="1">
      <c r="A258" s="220"/>
      <c r="B258" s="220"/>
      <c r="C258" s="220"/>
      <c r="D258" s="220"/>
      <c r="E258" s="220"/>
      <c r="F258" s="220"/>
      <c r="G258" s="220"/>
      <c r="H258" s="220"/>
    </row>
    <row r="259" spans="1:8" ht="18.75" customHeight="1">
      <c r="A259" s="220"/>
      <c r="B259" s="220"/>
      <c r="C259" s="220"/>
      <c r="D259" s="220"/>
      <c r="E259" s="220"/>
      <c r="F259" s="220"/>
      <c r="G259" s="220"/>
      <c r="H259" s="220"/>
    </row>
    <row r="260" spans="1:8" ht="18.75" customHeight="1">
      <c r="A260" s="220"/>
      <c r="B260" s="220"/>
      <c r="C260" s="220"/>
      <c r="D260" s="220"/>
      <c r="E260" s="220"/>
      <c r="F260" s="220"/>
      <c r="G260" s="220"/>
      <c r="H260" s="220"/>
    </row>
    <row r="261" spans="1:8" ht="18.75" customHeight="1">
      <c r="A261" s="220"/>
      <c r="B261" s="220"/>
      <c r="C261" s="220"/>
      <c r="D261" s="220"/>
      <c r="E261" s="220"/>
      <c r="F261" s="220"/>
      <c r="G261" s="220"/>
      <c r="H261" s="220"/>
    </row>
    <row r="262" spans="1:8" ht="18.75" customHeight="1">
      <c r="A262" s="220"/>
      <c r="B262" s="220"/>
      <c r="C262" s="220"/>
      <c r="D262" s="220"/>
      <c r="E262" s="220"/>
      <c r="F262" s="220"/>
      <c r="G262" s="220"/>
      <c r="H262" s="220"/>
    </row>
    <row r="263" spans="1:8" ht="18.75" customHeight="1">
      <c r="A263" s="220"/>
      <c r="B263" s="220"/>
      <c r="C263" s="220"/>
      <c r="D263" s="220"/>
      <c r="E263" s="220"/>
      <c r="F263" s="220"/>
      <c r="G263" s="220"/>
      <c r="H263" s="220"/>
    </row>
    <row r="264" spans="1:8" ht="18.75" customHeight="1">
      <c r="A264" s="220"/>
      <c r="B264" s="220"/>
      <c r="C264" s="220"/>
      <c r="D264" s="220"/>
      <c r="E264" s="220"/>
      <c r="F264" s="220"/>
      <c r="G264" s="220"/>
      <c r="H264" s="220"/>
    </row>
    <row r="265" spans="1:8" ht="18.75" customHeight="1">
      <c r="A265" s="220"/>
      <c r="B265" s="220"/>
      <c r="C265" s="220"/>
      <c r="D265" s="220"/>
      <c r="E265" s="220"/>
      <c r="F265" s="220"/>
      <c r="G265" s="220"/>
      <c r="H265" s="220"/>
    </row>
    <row r="266" spans="1:8" ht="18.75" customHeight="1">
      <c r="A266" s="220"/>
      <c r="B266" s="220"/>
      <c r="C266" s="220"/>
      <c r="D266" s="220"/>
      <c r="E266" s="220"/>
      <c r="F266" s="220"/>
      <c r="G266" s="220"/>
      <c r="H266" s="220"/>
    </row>
    <row r="267" spans="1:8" ht="18.75" customHeight="1">
      <c r="A267" s="220"/>
      <c r="B267" s="220"/>
      <c r="C267" s="220"/>
      <c r="D267" s="220"/>
      <c r="E267" s="220"/>
      <c r="F267" s="220"/>
      <c r="G267" s="220"/>
      <c r="H267" s="220"/>
    </row>
    <row r="268" spans="1:8" ht="18.75" customHeight="1">
      <c r="A268" s="220"/>
      <c r="B268" s="220"/>
      <c r="C268" s="220"/>
      <c r="D268" s="220"/>
      <c r="E268" s="220"/>
      <c r="F268" s="220"/>
      <c r="G268" s="220"/>
      <c r="H268" s="220"/>
    </row>
    <row r="269" spans="1:8" ht="18.75" customHeight="1">
      <c r="A269" s="220"/>
      <c r="B269" s="220"/>
      <c r="C269" s="220"/>
      <c r="D269" s="220"/>
      <c r="E269" s="220"/>
      <c r="F269" s="220"/>
      <c r="G269" s="220"/>
      <c r="H269" s="220"/>
    </row>
    <row r="270" spans="1:8" ht="18.75" customHeight="1">
      <c r="A270" s="220"/>
      <c r="B270" s="220"/>
      <c r="C270" s="220"/>
      <c r="D270" s="220"/>
      <c r="E270" s="220"/>
      <c r="F270" s="220"/>
      <c r="G270" s="220"/>
      <c r="H270" s="220"/>
    </row>
    <row r="271" spans="1:8" ht="18.75" customHeight="1">
      <c r="A271" s="220"/>
      <c r="B271" s="220"/>
      <c r="C271" s="220"/>
      <c r="D271" s="220"/>
      <c r="E271" s="220"/>
      <c r="F271" s="220"/>
      <c r="G271" s="220"/>
      <c r="H271" s="220"/>
    </row>
    <row r="272" spans="1:8" ht="18.75" customHeight="1">
      <c r="A272" s="220"/>
      <c r="B272" s="220"/>
      <c r="C272" s="220"/>
      <c r="D272" s="220"/>
      <c r="E272" s="220"/>
      <c r="F272" s="220"/>
      <c r="G272" s="220"/>
      <c r="H272" s="220"/>
    </row>
    <row r="273" spans="1:8" ht="18.75" customHeight="1">
      <c r="A273" s="220"/>
      <c r="B273" s="220"/>
      <c r="C273" s="220"/>
      <c r="D273" s="220"/>
      <c r="E273" s="220"/>
      <c r="F273" s="220"/>
      <c r="G273" s="220"/>
      <c r="H273" s="220"/>
    </row>
    <row r="274" spans="1:8" ht="18.75" customHeight="1">
      <c r="A274" s="220"/>
      <c r="B274" s="220"/>
      <c r="C274" s="220"/>
      <c r="D274" s="220"/>
      <c r="E274" s="220"/>
      <c r="F274" s="220"/>
      <c r="G274" s="220"/>
      <c r="H274" s="220"/>
    </row>
    <row r="275" spans="1:8" ht="18.75" customHeight="1">
      <c r="A275" s="220"/>
      <c r="B275" s="220"/>
      <c r="C275" s="220"/>
      <c r="D275" s="220"/>
      <c r="E275" s="220"/>
      <c r="F275" s="220"/>
      <c r="G275" s="220"/>
      <c r="H275" s="220"/>
    </row>
    <row r="276" spans="1:8" ht="18.75" customHeight="1">
      <c r="A276" s="220"/>
      <c r="B276" s="220"/>
      <c r="C276" s="220"/>
      <c r="D276" s="220"/>
      <c r="E276" s="220"/>
      <c r="F276" s="220"/>
      <c r="G276" s="220"/>
      <c r="H276" s="220"/>
    </row>
    <row r="277" spans="1:8" ht="18.75" customHeight="1">
      <c r="A277" s="220"/>
      <c r="B277" s="220"/>
      <c r="C277" s="220"/>
      <c r="D277" s="220"/>
      <c r="E277" s="220"/>
      <c r="F277" s="220"/>
      <c r="G277" s="220"/>
      <c r="H277" s="220"/>
    </row>
    <row r="278" spans="1:8" ht="18.75" customHeight="1">
      <c r="A278" s="220"/>
      <c r="B278" s="220"/>
      <c r="C278" s="220"/>
      <c r="D278" s="220"/>
      <c r="E278" s="220"/>
      <c r="F278" s="220"/>
      <c r="G278" s="220"/>
      <c r="H278" s="220"/>
    </row>
    <row r="279" spans="1:8" ht="18.75" customHeight="1">
      <c r="A279" s="220"/>
      <c r="B279" s="220"/>
      <c r="C279" s="220"/>
      <c r="D279" s="220"/>
      <c r="E279" s="220"/>
      <c r="F279" s="220"/>
      <c r="G279" s="220"/>
      <c r="H279" s="220"/>
    </row>
    <row r="280" spans="1:8" ht="18.75" customHeight="1">
      <c r="A280" s="220"/>
      <c r="B280" s="220"/>
      <c r="C280" s="220"/>
      <c r="D280" s="220"/>
      <c r="E280" s="220"/>
      <c r="F280" s="220"/>
      <c r="G280" s="220"/>
      <c r="H280" s="220"/>
    </row>
    <row r="281" spans="1:8" ht="18.75" customHeight="1">
      <c r="A281" s="220"/>
      <c r="B281" s="220"/>
      <c r="C281" s="220"/>
      <c r="D281" s="220"/>
      <c r="E281" s="220"/>
      <c r="F281" s="220"/>
      <c r="G281" s="220"/>
      <c r="H281" s="220"/>
    </row>
    <row r="282" spans="1:8" ht="18.75" customHeight="1">
      <c r="A282" s="220"/>
      <c r="B282" s="220"/>
      <c r="C282" s="220"/>
      <c r="D282" s="220"/>
      <c r="E282" s="220"/>
      <c r="F282" s="220"/>
      <c r="G282" s="220"/>
      <c r="H282" s="220"/>
    </row>
    <row r="283" spans="1:8" ht="18.75" customHeight="1">
      <c r="A283" s="220"/>
      <c r="B283" s="220"/>
      <c r="C283" s="220"/>
      <c r="D283" s="220"/>
      <c r="E283" s="220"/>
      <c r="F283" s="220"/>
      <c r="G283" s="220"/>
      <c r="H283" s="220"/>
    </row>
    <row r="284" spans="1:8" ht="18.75" customHeight="1">
      <c r="A284" s="220"/>
      <c r="B284" s="220"/>
      <c r="C284" s="220"/>
      <c r="D284" s="220"/>
      <c r="E284" s="220"/>
      <c r="F284" s="220"/>
      <c r="G284" s="220"/>
      <c r="H284" s="220"/>
    </row>
    <row r="285" spans="1:8" ht="18.75" customHeight="1">
      <c r="A285" s="220"/>
      <c r="B285" s="220"/>
      <c r="C285" s="220"/>
      <c r="D285" s="220"/>
      <c r="E285" s="220"/>
      <c r="F285" s="220"/>
      <c r="G285" s="220"/>
      <c r="H285" s="220"/>
    </row>
    <row r="286" spans="1:8" ht="18.75" customHeight="1">
      <c r="A286" s="220"/>
      <c r="B286" s="220"/>
      <c r="C286" s="220"/>
      <c r="D286" s="220"/>
      <c r="E286" s="220"/>
      <c r="F286" s="220"/>
      <c r="G286" s="220"/>
      <c r="H286" s="220"/>
    </row>
    <row r="287" spans="1:8" ht="18.75" customHeight="1">
      <c r="A287" s="220"/>
      <c r="B287" s="220"/>
      <c r="C287" s="220"/>
      <c r="D287" s="220"/>
      <c r="E287" s="220"/>
      <c r="F287" s="220"/>
      <c r="G287" s="220"/>
      <c r="H287" s="220"/>
    </row>
    <row r="288" spans="1:8" ht="18.75" customHeight="1">
      <c r="A288" s="220"/>
      <c r="B288" s="220"/>
      <c r="C288" s="220"/>
      <c r="D288" s="220"/>
      <c r="E288" s="220"/>
      <c r="F288" s="220"/>
      <c r="G288" s="220"/>
      <c r="H288" s="220"/>
    </row>
    <row r="289" spans="1:8" ht="18.75" customHeight="1">
      <c r="A289" s="220"/>
      <c r="B289" s="220"/>
      <c r="C289" s="220"/>
      <c r="D289" s="220"/>
      <c r="E289" s="220"/>
      <c r="F289" s="220"/>
      <c r="G289" s="220"/>
      <c r="H289" s="220"/>
    </row>
    <row r="290" spans="1:8" ht="18.75" customHeight="1">
      <c r="A290" s="220"/>
      <c r="B290" s="220"/>
      <c r="C290" s="220"/>
      <c r="D290" s="220"/>
      <c r="E290" s="220"/>
      <c r="F290" s="220"/>
      <c r="G290" s="220"/>
      <c r="H290" s="220"/>
    </row>
    <row r="291" spans="1:8" ht="18.75" customHeight="1">
      <c r="A291" s="220"/>
      <c r="B291" s="220"/>
      <c r="C291" s="220"/>
      <c r="D291" s="220"/>
      <c r="E291" s="220"/>
      <c r="F291" s="220"/>
      <c r="G291" s="220"/>
      <c r="H291" s="220"/>
    </row>
    <row r="292" spans="1:8" ht="18.75" customHeight="1">
      <c r="A292" s="220"/>
      <c r="B292" s="220"/>
      <c r="C292" s="220"/>
      <c r="D292" s="220"/>
      <c r="E292" s="220"/>
      <c r="F292" s="220"/>
      <c r="G292" s="220"/>
      <c r="H292" s="220"/>
    </row>
    <row r="293" spans="1:8" ht="18.75" customHeight="1">
      <c r="A293" s="220"/>
      <c r="B293" s="220"/>
      <c r="C293" s="220"/>
      <c r="D293" s="220"/>
      <c r="E293" s="220"/>
      <c r="F293" s="220"/>
      <c r="G293" s="220"/>
      <c r="H293" s="220"/>
    </row>
    <row r="294" spans="1:8" ht="18.75" customHeight="1">
      <c r="A294" s="220"/>
      <c r="B294" s="220"/>
      <c r="C294" s="220"/>
      <c r="D294" s="220"/>
      <c r="E294" s="220"/>
      <c r="F294" s="220"/>
      <c r="G294" s="220"/>
      <c r="H294" s="220"/>
    </row>
    <row r="295" spans="1:8" ht="18.75" customHeight="1">
      <c r="A295" s="220"/>
      <c r="B295" s="220"/>
      <c r="C295" s="220"/>
      <c r="D295" s="220"/>
      <c r="E295" s="220"/>
      <c r="F295" s="220"/>
      <c r="G295" s="220"/>
      <c r="H295" s="220"/>
    </row>
    <row r="296" spans="1:8" ht="18.75" customHeight="1">
      <c r="A296" s="220"/>
      <c r="B296" s="220"/>
      <c r="C296" s="220"/>
      <c r="D296" s="220"/>
      <c r="E296" s="220"/>
      <c r="F296" s="220"/>
      <c r="G296" s="220"/>
      <c r="H296" s="220"/>
    </row>
    <row r="297" spans="1:8" ht="18.75" customHeight="1">
      <c r="A297" s="220"/>
      <c r="B297" s="220"/>
      <c r="C297" s="220"/>
      <c r="D297" s="220"/>
      <c r="E297" s="220"/>
      <c r="F297" s="220"/>
      <c r="G297" s="220"/>
      <c r="H297" s="220"/>
    </row>
    <row r="298" spans="1:8" ht="18.75" customHeight="1">
      <c r="A298" s="220"/>
      <c r="B298" s="220"/>
      <c r="C298" s="220"/>
      <c r="D298" s="220"/>
      <c r="E298" s="220"/>
      <c r="F298" s="220"/>
      <c r="G298" s="220"/>
      <c r="H298" s="220"/>
    </row>
    <row r="299" spans="1:8" ht="18.75" customHeight="1">
      <c r="A299" s="220"/>
      <c r="B299" s="220"/>
      <c r="C299" s="220"/>
      <c r="D299" s="220"/>
      <c r="E299" s="220"/>
      <c r="F299" s="220"/>
      <c r="G299" s="220"/>
      <c r="H299" s="220"/>
    </row>
    <row r="300" spans="1:8" ht="18.75" customHeight="1">
      <c r="A300" s="220"/>
      <c r="B300" s="220"/>
      <c r="C300" s="220"/>
      <c r="D300" s="220"/>
      <c r="E300" s="220"/>
      <c r="F300" s="220"/>
      <c r="G300" s="220"/>
      <c r="H300" s="220"/>
    </row>
    <row r="301" spans="1:8" ht="18.75" customHeight="1">
      <c r="A301" s="220"/>
      <c r="B301" s="220"/>
      <c r="C301" s="220"/>
      <c r="D301" s="220"/>
      <c r="E301" s="220"/>
      <c r="F301" s="220"/>
      <c r="G301" s="220"/>
      <c r="H301" s="220"/>
    </row>
    <row r="302" spans="1:8" ht="18.75" customHeight="1">
      <c r="A302" s="220"/>
      <c r="B302" s="220"/>
      <c r="C302" s="220"/>
      <c r="D302" s="220"/>
      <c r="E302" s="220"/>
      <c r="F302" s="220"/>
      <c r="G302" s="220"/>
      <c r="H302" s="220"/>
    </row>
    <row r="303" spans="1:8" ht="18.75" customHeight="1">
      <c r="A303" s="220"/>
      <c r="B303" s="220"/>
      <c r="C303" s="220"/>
      <c r="D303" s="220"/>
      <c r="E303" s="220"/>
      <c r="F303" s="220"/>
      <c r="G303" s="220"/>
      <c r="H303" s="220"/>
    </row>
    <row r="304" spans="1:8" ht="18.75" customHeight="1">
      <c r="A304" s="220"/>
      <c r="B304" s="220"/>
      <c r="C304" s="220"/>
      <c r="D304" s="220"/>
      <c r="E304" s="220"/>
      <c r="F304" s="220"/>
      <c r="G304" s="220"/>
      <c r="H304" s="220"/>
    </row>
    <row r="305" spans="1:8" ht="18.75" customHeight="1">
      <c r="A305" s="220"/>
      <c r="B305" s="220"/>
      <c r="C305" s="220"/>
      <c r="D305" s="220"/>
      <c r="E305" s="220"/>
      <c r="F305" s="220"/>
      <c r="G305" s="220"/>
      <c r="H305" s="220"/>
    </row>
    <row r="306" spans="1:8" ht="18.75" customHeight="1">
      <c r="A306" s="220"/>
      <c r="B306" s="220"/>
      <c r="C306" s="220"/>
      <c r="D306" s="220"/>
      <c r="E306" s="220"/>
      <c r="F306" s="220"/>
      <c r="G306" s="220"/>
      <c r="H306" s="220"/>
    </row>
    <row r="307" spans="1:8" ht="18.75" customHeight="1">
      <c r="A307" s="220"/>
      <c r="B307" s="220"/>
      <c r="C307" s="220"/>
      <c r="D307" s="220"/>
      <c r="E307" s="220"/>
      <c r="F307" s="220"/>
      <c r="G307" s="220"/>
      <c r="H307" s="220"/>
    </row>
    <row r="308" spans="1:8" ht="18.75" customHeight="1">
      <c r="A308" s="220"/>
      <c r="B308" s="220"/>
      <c r="C308" s="220"/>
      <c r="D308" s="220"/>
      <c r="E308" s="220"/>
      <c r="F308" s="220"/>
      <c r="G308" s="220"/>
      <c r="H308" s="220"/>
    </row>
    <row r="309" spans="1:8" ht="18.75" customHeight="1">
      <c r="A309" s="220"/>
      <c r="B309" s="220"/>
      <c r="C309" s="220"/>
      <c r="D309" s="220"/>
      <c r="E309" s="220"/>
      <c r="F309" s="220"/>
      <c r="G309" s="220"/>
      <c r="H309" s="220"/>
    </row>
    <row r="310" spans="1:8" ht="18.75" customHeight="1">
      <c r="A310" s="220"/>
      <c r="B310" s="220"/>
      <c r="C310" s="220"/>
      <c r="D310" s="220"/>
      <c r="E310" s="220"/>
      <c r="F310" s="220"/>
      <c r="G310" s="220"/>
      <c r="H310" s="220"/>
    </row>
    <row r="311" spans="1:8" ht="18.75" customHeight="1">
      <c r="A311" s="220"/>
      <c r="B311" s="220"/>
      <c r="C311" s="220"/>
      <c r="D311" s="220"/>
      <c r="E311" s="220"/>
      <c r="F311" s="220"/>
      <c r="G311" s="220"/>
      <c r="H311" s="220"/>
    </row>
    <row r="312" spans="1:8" ht="18.75" customHeight="1">
      <c r="A312" s="220"/>
      <c r="B312" s="220"/>
      <c r="C312" s="220"/>
      <c r="D312" s="220"/>
      <c r="E312" s="220"/>
      <c r="F312" s="220"/>
      <c r="G312" s="220"/>
      <c r="H312" s="220"/>
    </row>
    <row r="313" spans="1:8" ht="18.75" customHeight="1">
      <c r="A313" s="220"/>
      <c r="B313" s="220"/>
      <c r="C313" s="220"/>
      <c r="D313" s="220"/>
      <c r="E313" s="220"/>
      <c r="F313" s="220"/>
      <c r="G313" s="220"/>
      <c r="H313" s="220"/>
    </row>
    <row r="314" spans="1:8" ht="18.75" customHeight="1">
      <c r="A314" s="220"/>
      <c r="B314" s="220"/>
      <c r="C314" s="220"/>
      <c r="D314" s="220"/>
      <c r="E314" s="220"/>
      <c r="F314" s="220"/>
      <c r="G314" s="220"/>
      <c r="H314" s="220"/>
    </row>
    <row r="315" spans="1:8" ht="18.75" customHeight="1">
      <c r="A315" s="220"/>
      <c r="B315" s="220"/>
      <c r="C315" s="220"/>
      <c r="D315" s="220"/>
      <c r="E315" s="220"/>
      <c r="F315" s="220"/>
      <c r="G315" s="220"/>
      <c r="H315" s="220"/>
    </row>
    <row r="316" spans="1:8" ht="18.75" customHeight="1">
      <c r="A316" s="220"/>
      <c r="B316" s="220"/>
      <c r="C316" s="220"/>
      <c r="D316" s="220"/>
      <c r="E316" s="220"/>
      <c r="F316" s="220"/>
      <c r="G316" s="220"/>
      <c r="H316" s="220"/>
    </row>
    <row r="317" spans="1:8" ht="18.75" customHeight="1">
      <c r="A317" s="220"/>
      <c r="B317" s="220"/>
      <c r="C317" s="220"/>
      <c r="D317" s="220"/>
      <c r="E317" s="220"/>
      <c r="F317" s="220"/>
      <c r="G317" s="220"/>
      <c r="H317" s="220"/>
    </row>
    <row r="318" spans="1:8" ht="18.75" customHeight="1">
      <c r="A318" s="220"/>
      <c r="B318" s="220"/>
      <c r="C318" s="220"/>
      <c r="D318" s="220"/>
      <c r="E318" s="220"/>
      <c r="F318" s="220"/>
      <c r="G318" s="220"/>
      <c r="H318" s="220"/>
    </row>
    <row r="319" spans="1:8" ht="18.75" customHeight="1">
      <c r="A319" s="220"/>
      <c r="B319" s="220"/>
      <c r="C319" s="220"/>
      <c r="D319" s="220"/>
      <c r="E319" s="220"/>
      <c r="F319" s="220"/>
      <c r="G319" s="220"/>
      <c r="H319" s="220"/>
    </row>
    <row r="320" spans="1:8" ht="18.75" customHeight="1">
      <c r="A320" s="220"/>
      <c r="B320" s="220"/>
      <c r="C320" s="220"/>
      <c r="D320" s="220"/>
      <c r="E320" s="220"/>
      <c r="F320" s="220"/>
      <c r="G320" s="220"/>
      <c r="H320" s="220"/>
    </row>
    <row r="321" spans="1:8" ht="18.75" customHeight="1">
      <c r="A321" s="220"/>
      <c r="B321" s="220"/>
      <c r="C321" s="220"/>
      <c r="D321" s="220"/>
      <c r="E321" s="220"/>
      <c r="F321" s="220"/>
      <c r="G321" s="220"/>
      <c r="H321" s="220"/>
    </row>
    <row r="322" spans="1:8" ht="18.75" customHeight="1">
      <c r="A322" s="220"/>
      <c r="B322" s="220"/>
      <c r="C322" s="220"/>
      <c r="D322" s="220"/>
      <c r="E322" s="220"/>
      <c r="F322" s="220"/>
      <c r="G322" s="220"/>
      <c r="H322" s="220"/>
    </row>
    <row r="323" spans="1:8" ht="18.75" customHeight="1">
      <c r="A323" s="220"/>
      <c r="B323" s="220"/>
      <c r="C323" s="220"/>
      <c r="D323" s="220"/>
      <c r="E323" s="220"/>
      <c r="F323" s="220"/>
      <c r="G323" s="220"/>
      <c r="H323" s="220"/>
    </row>
    <row r="324" spans="1:8" ht="18.75" customHeight="1">
      <c r="A324" s="220"/>
      <c r="B324" s="220"/>
      <c r="C324" s="220"/>
      <c r="D324" s="220"/>
      <c r="E324" s="220"/>
      <c r="F324" s="220"/>
      <c r="G324" s="220"/>
      <c r="H324" s="220"/>
    </row>
    <row r="325" spans="1:8" ht="18.75" customHeight="1">
      <c r="A325" s="220"/>
      <c r="B325" s="220"/>
      <c r="C325" s="220"/>
      <c r="D325" s="220"/>
      <c r="E325" s="220"/>
      <c r="F325" s="220"/>
      <c r="G325" s="220"/>
      <c r="H325" s="220"/>
    </row>
    <row r="326" spans="1:8" ht="18.75" customHeight="1">
      <c r="A326" s="220"/>
      <c r="B326" s="220"/>
      <c r="C326" s="220"/>
      <c r="D326" s="220"/>
      <c r="E326" s="220"/>
      <c r="F326" s="220"/>
      <c r="G326" s="220"/>
      <c r="H326" s="220"/>
    </row>
    <row r="327" spans="1:8" ht="18.75" customHeight="1">
      <c r="A327" s="220"/>
      <c r="B327" s="220"/>
      <c r="C327" s="220"/>
      <c r="D327" s="220"/>
      <c r="E327" s="220"/>
      <c r="F327" s="220"/>
      <c r="G327" s="220"/>
      <c r="H327" s="220"/>
    </row>
    <row r="328" spans="1:8" ht="18.75" customHeight="1">
      <c r="A328" s="220"/>
      <c r="B328" s="220"/>
      <c r="C328" s="220"/>
      <c r="D328" s="220"/>
      <c r="E328" s="220"/>
      <c r="F328" s="220"/>
      <c r="G328" s="220"/>
      <c r="H328" s="220"/>
    </row>
    <row r="329" spans="1:8" ht="18.75" customHeight="1">
      <c r="A329" s="220"/>
      <c r="B329" s="220"/>
      <c r="C329" s="220"/>
      <c r="D329" s="220"/>
      <c r="E329" s="220"/>
      <c r="F329" s="220"/>
      <c r="G329" s="220"/>
      <c r="H329" s="220"/>
    </row>
    <row r="330" spans="1:8" ht="18.75" customHeight="1">
      <c r="A330" s="220"/>
      <c r="B330" s="220"/>
      <c r="C330" s="220"/>
      <c r="D330" s="220"/>
      <c r="E330" s="220"/>
      <c r="F330" s="220"/>
      <c r="G330" s="220"/>
      <c r="H330" s="220"/>
    </row>
    <row r="331" spans="1:8" ht="18.75" customHeight="1">
      <c r="A331" s="220"/>
      <c r="B331" s="220"/>
      <c r="C331" s="220"/>
      <c r="D331" s="220"/>
      <c r="E331" s="220"/>
      <c r="F331" s="220"/>
      <c r="G331" s="220"/>
      <c r="H331" s="220"/>
    </row>
    <row r="332" spans="1:8" ht="18.75" customHeight="1">
      <c r="A332" s="220"/>
      <c r="B332" s="220"/>
      <c r="C332" s="220"/>
      <c r="D332" s="220"/>
      <c r="E332" s="220"/>
      <c r="F332" s="220"/>
      <c r="G332" s="220"/>
      <c r="H332" s="220"/>
    </row>
    <row r="333" spans="1:8" ht="18.75" customHeight="1">
      <c r="A333" s="220"/>
      <c r="B333" s="220"/>
      <c r="C333" s="220"/>
      <c r="D333" s="220"/>
      <c r="E333" s="220"/>
      <c r="F333" s="220"/>
      <c r="G333" s="220"/>
      <c r="H333" s="220"/>
    </row>
    <row r="334" spans="1:8" ht="18.75" customHeight="1">
      <c r="A334" s="220"/>
      <c r="B334" s="220"/>
      <c r="C334" s="220"/>
      <c r="D334" s="220"/>
      <c r="E334" s="220"/>
      <c r="F334" s="220"/>
      <c r="G334" s="220"/>
      <c r="H334" s="220"/>
    </row>
    <row r="335" spans="1:8" ht="18.75" customHeight="1">
      <c r="A335" s="220"/>
      <c r="B335" s="220"/>
      <c r="C335" s="220"/>
      <c r="D335" s="220"/>
      <c r="E335" s="220"/>
      <c r="F335" s="220"/>
      <c r="G335" s="220"/>
      <c r="H335" s="220"/>
    </row>
    <row r="336" spans="1:8" ht="18.75" customHeight="1">
      <c r="A336" s="220"/>
      <c r="B336" s="220"/>
      <c r="C336" s="220"/>
      <c r="D336" s="220"/>
      <c r="E336" s="220"/>
      <c r="F336" s="220"/>
      <c r="G336" s="220"/>
      <c r="H336" s="220"/>
    </row>
    <row r="337" spans="1:8" ht="18.75" customHeight="1">
      <c r="A337" s="220"/>
      <c r="B337" s="220"/>
      <c r="C337" s="220"/>
      <c r="D337" s="220"/>
      <c r="E337" s="220"/>
      <c r="F337" s="220"/>
      <c r="G337" s="220"/>
      <c r="H337" s="220"/>
    </row>
    <row r="338" spans="1:8" ht="18.75" customHeight="1">
      <c r="A338" s="220"/>
      <c r="B338" s="220"/>
      <c r="C338" s="220"/>
      <c r="D338" s="220"/>
      <c r="E338" s="220"/>
      <c r="F338" s="220"/>
      <c r="G338" s="220"/>
      <c r="H338" s="220"/>
    </row>
    <row r="339" spans="1:8" ht="18.75" customHeight="1">
      <c r="A339" s="220"/>
      <c r="B339" s="220"/>
      <c r="C339" s="220"/>
      <c r="D339" s="220"/>
      <c r="E339" s="220"/>
      <c r="F339" s="220"/>
      <c r="G339" s="220"/>
      <c r="H339" s="220"/>
    </row>
    <row r="340" spans="1:8" ht="18.75" customHeight="1">
      <c r="A340" s="220"/>
      <c r="B340" s="220"/>
      <c r="C340" s="220"/>
      <c r="D340" s="220"/>
      <c r="E340" s="220"/>
      <c r="F340" s="220"/>
      <c r="G340" s="220"/>
      <c r="H340" s="220"/>
    </row>
    <row r="341" spans="1:8" ht="18.75" customHeight="1">
      <c r="A341" s="220"/>
      <c r="B341" s="220"/>
      <c r="C341" s="220"/>
      <c r="D341" s="220"/>
      <c r="E341" s="220"/>
      <c r="F341" s="220"/>
      <c r="G341" s="220"/>
      <c r="H341" s="220"/>
    </row>
    <row r="342" spans="1:8" ht="18.75" customHeight="1">
      <c r="A342" s="220"/>
      <c r="B342" s="220"/>
      <c r="C342" s="220"/>
      <c r="D342" s="220"/>
      <c r="E342" s="220"/>
      <c r="F342" s="220"/>
      <c r="G342" s="220"/>
      <c r="H342" s="220"/>
    </row>
    <row r="343" spans="1:8" ht="18.75" customHeight="1">
      <c r="A343" s="220"/>
      <c r="B343" s="220"/>
      <c r="C343" s="220"/>
      <c r="D343" s="220"/>
      <c r="E343" s="220"/>
      <c r="F343" s="220"/>
      <c r="G343" s="220"/>
      <c r="H343" s="220"/>
    </row>
    <row r="344" spans="1:8" ht="18.75" customHeight="1">
      <c r="A344" s="220"/>
      <c r="B344" s="220"/>
      <c r="C344" s="220"/>
      <c r="D344" s="220"/>
      <c r="E344" s="220"/>
      <c r="F344" s="220"/>
      <c r="G344" s="220"/>
      <c r="H344" s="220"/>
    </row>
    <row r="345" spans="1:8" ht="18.75" customHeight="1">
      <c r="A345" s="220"/>
      <c r="B345" s="220"/>
      <c r="C345" s="220"/>
      <c r="D345" s="220"/>
      <c r="E345" s="220"/>
      <c r="F345" s="220"/>
      <c r="G345" s="220"/>
      <c r="H345" s="220"/>
    </row>
    <row r="346" spans="1:8" ht="18.75" customHeight="1">
      <c r="A346" s="220"/>
      <c r="B346" s="220"/>
      <c r="C346" s="220"/>
      <c r="D346" s="220"/>
      <c r="E346" s="220"/>
      <c r="F346" s="220"/>
      <c r="G346" s="220"/>
      <c r="H346" s="220"/>
    </row>
    <row r="347" spans="1:8" ht="18.75" customHeight="1">
      <c r="A347" s="220"/>
      <c r="B347" s="220"/>
      <c r="C347" s="220"/>
      <c r="D347" s="220"/>
      <c r="E347" s="220"/>
      <c r="F347" s="220"/>
      <c r="G347" s="220"/>
      <c r="H347" s="220"/>
    </row>
    <row r="348" spans="1:8" ht="18.75" customHeight="1">
      <c r="A348" s="220"/>
      <c r="B348" s="220"/>
      <c r="C348" s="220"/>
      <c r="D348" s="220"/>
      <c r="E348" s="220"/>
      <c r="F348" s="220"/>
      <c r="G348" s="220"/>
      <c r="H348" s="220"/>
    </row>
    <row r="349" spans="1:8" ht="18.75" customHeight="1">
      <c r="A349" s="220"/>
      <c r="B349" s="220"/>
      <c r="C349" s="220"/>
      <c r="D349" s="220"/>
      <c r="E349" s="220"/>
      <c r="F349" s="220"/>
      <c r="G349" s="220"/>
      <c r="H349" s="220"/>
    </row>
    <row r="350" spans="1:8" ht="18.75" customHeight="1">
      <c r="A350" s="220"/>
      <c r="B350" s="220"/>
      <c r="C350" s="220"/>
      <c r="D350" s="220"/>
      <c r="E350" s="220"/>
      <c r="F350" s="220"/>
      <c r="G350" s="220"/>
      <c r="H350" s="220"/>
    </row>
    <row r="351" spans="1:8" ht="18.75" customHeight="1">
      <c r="A351" s="220"/>
      <c r="B351" s="220"/>
      <c r="C351" s="220"/>
      <c r="D351" s="220"/>
      <c r="E351" s="220"/>
      <c r="F351" s="220"/>
      <c r="G351" s="220"/>
      <c r="H351" s="220"/>
    </row>
    <row r="352" spans="1:8" ht="18.75" customHeight="1">
      <c r="A352" s="220"/>
      <c r="B352" s="220"/>
      <c r="C352" s="220"/>
      <c r="D352" s="220"/>
      <c r="E352" s="220"/>
      <c r="F352" s="220"/>
      <c r="G352" s="220"/>
      <c r="H352" s="220"/>
    </row>
    <row r="353" spans="1:8" ht="18.75" customHeight="1">
      <c r="A353" s="220"/>
      <c r="B353" s="220"/>
      <c r="C353" s="220"/>
      <c r="D353" s="220"/>
      <c r="E353" s="220"/>
      <c r="F353" s="220"/>
      <c r="G353" s="220"/>
      <c r="H353" s="220"/>
    </row>
    <row r="354" spans="1:8" ht="18.75" customHeight="1">
      <c r="A354" s="220"/>
      <c r="B354" s="220"/>
      <c r="C354" s="220"/>
      <c r="D354" s="220"/>
      <c r="E354" s="220"/>
      <c r="F354" s="220"/>
      <c r="G354" s="220"/>
      <c r="H354" s="220"/>
    </row>
    <row r="355" spans="1:8" ht="18.75" customHeight="1">
      <c r="A355" s="220"/>
      <c r="B355" s="220"/>
      <c r="C355" s="220"/>
      <c r="D355" s="220"/>
      <c r="E355" s="220"/>
      <c r="F355" s="220"/>
      <c r="G355" s="220"/>
      <c r="H355" s="220"/>
    </row>
    <row r="356" spans="1:8" ht="18.75" customHeight="1">
      <c r="A356" s="220"/>
      <c r="B356" s="220"/>
      <c r="C356" s="220"/>
      <c r="D356" s="220"/>
      <c r="E356" s="220"/>
      <c r="F356" s="220"/>
      <c r="G356" s="220"/>
      <c r="H356" s="220"/>
    </row>
    <row r="357" spans="1:8" ht="18.75" customHeight="1">
      <c r="A357" s="220"/>
      <c r="B357" s="220"/>
      <c r="C357" s="220"/>
      <c r="D357" s="220"/>
      <c r="E357" s="220"/>
      <c r="F357" s="220"/>
      <c r="G357" s="220"/>
      <c r="H357" s="220"/>
    </row>
    <row r="358" spans="1:8" ht="18.75" customHeight="1">
      <c r="A358" s="220"/>
      <c r="B358" s="220"/>
      <c r="C358" s="220"/>
      <c r="D358" s="220"/>
      <c r="E358" s="220"/>
      <c r="F358" s="220"/>
      <c r="G358" s="220"/>
      <c r="H358" s="220"/>
    </row>
    <row r="359" spans="1:8" ht="18.75" customHeight="1">
      <c r="A359" s="220"/>
      <c r="B359" s="220"/>
      <c r="C359" s="220"/>
      <c r="D359" s="220"/>
      <c r="E359" s="220"/>
      <c r="F359" s="220"/>
      <c r="G359" s="220"/>
      <c r="H359" s="220"/>
    </row>
    <row r="360" spans="1:8" ht="18.75" customHeight="1">
      <c r="A360" s="220"/>
      <c r="B360" s="220"/>
      <c r="C360" s="220"/>
      <c r="D360" s="220"/>
      <c r="E360" s="220"/>
      <c r="F360" s="220"/>
      <c r="G360" s="220"/>
      <c r="H360" s="220"/>
    </row>
    <row r="361" spans="1:8" ht="18.75" customHeight="1">
      <c r="A361" s="220"/>
      <c r="B361" s="220"/>
      <c r="C361" s="220"/>
      <c r="D361" s="220"/>
      <c r="E361" s="220"/>
      <c r="F361" s="220"/>
      <c r="G361" s="220"/>
      <c r="H361" s="220"/>
    </row>
    <row r="362" spans="1:8" ht="18.75" customHeight="1">
      <c r="A362" s="220"/>
      <c r="B362" s="220"/>
      <c r="C362" s="220"/>
      <c r="D362" s="220"/>
      <c r="E362" s="220"/>
      <c r="F362" s="220"/>
      <c r="G362" s="220"/>
      <c r="H362" s="220"/>
    </row>
    <row r="363" spans="1:8" ht="18.75" customHeight="1">
      <c r="A363" s="220"/>
      <c r="B363" s="220"/>
      <c r="C363" s="220"/>
      <c r="D363" s="220"/>
      <c r="E363" s="220"/>
      <c r="F363" s="220"/>
      <c r="G363" s="220"/>
      <c r="H363" s="220"/>
    </row>
    <row r="364" spans="1:8" ht="18.75" customHeight="1">
      <c r="A364" s="220"/>
      <c r="B364" s="220"/>
      <c r="C364" s="220"/>
      <c r="D364" s="220"/>
      <c r="E364" s="220"/>
      <c r="F364" s="220"/>
      <c r="G364" s="220"/>
      <c r="H364" s="220"/>
    </row>
    <row r="365" spans="1:8" ht="18.75" customHeight="1">
      <c r="A365" s="220"/>
      <c r="B365" s="220"/>
      <c r="C365" s="220"/>
      <c r="D365" s="220"/>
      <c r="E365" s="220"/>
      <c r="F365" s="220"/>
      <c r="G365" s="220"/>
      <c r="H365" s="220"/>
    </row>
    <row r="366" spans="1:8" ht="18.75" customHeight="1">
      <c r="A366" s="220"/>
      <c r="B366" s="220"/>
      <c r="C366" s="220"/>
      <c r="D366" s="220"/>
      <c r="E366" s="220"/>
      <c r="F366" s="220"/>
      <c r="G366" s="220"/>
      <c r="H366" s="220"/>
    </row>
    <row r="367" spans="1:8" ht="18.75" customHeight="1">
      <c r="A367" s="220"/>
      <c r="B367" s="220"/>
      <c r="C367" s="220"/>
      <c r="D367" s="220"/>
      <c r="E367" s="220"/>
      <c r="F367" s="220"/>
      <c r="G367" s="220"/>
      <c r="H367" s="220"/>
    </row>
    <row r="368" spans="1:8" ht="18.75" customHeight="1">
      <c r="A368" s="220"/>
      <c r="B368" s="220"/>
      <c r="C368" s="220"/>
      <c r="D368" s="220"/>
      <c r="E368" s="220"/>
      <c r="F368" s="220"/>
      <c r="G368" s="220"/>
      <c r="H368" s="220"/>
    </row>
    <row r="369" spans="1:8" ht="18.75" customHeight="1">
      <c r="A369" s="220"/>
      <c r="B369" s="220"/>
      <c r="C369" s="220"/>
      <c r="D369" s="220"/>
      <c r="E369" s="220"/>
      <c r="F369" s="220"/>
      <c r="G369" s="220"/>
      <c r="H369" s="220"/>
    </row>
    <row r="370" spans="1:8" ht="18.75" customHeight="1">
      <c r="A370" s="220"/>
      <c r="B370" s="220"/>
      <c r="C370" s="220"/>
      <c r="D370" s="220"/>
      <c r="E370" s="220"/>
      <c r="F370" s="220"/>
      <c r="G370" s="220"/>
      <c r="H370" s="220"/>
    </row>
    <row r="371" spans="1:8" ht="18.75" customHeight="1">
      <c r="A371" s="220"/>
      <c r="B371" s="220"/>
      <c r="C371" s="220"/>
      <c r="D371" s="220"/>
      <c r="E371" s="220"/>
      <c r="F371" s="220"/>
      <c r="G371" s="220"/>
      <c r="H371" s="220"/>
    </row>
    <row r="372" spans="1:8" ht="18.75" customHeight="1">
      <c r="A372" s="220"/>
      <c r="B372" s="220"/>
      <c r="C372" s="220"/>
      <c r="D372" s="220"/>
      <c r="E372" s="220"/>
      <c r="F372" s="220"/>
      <c r="G372" s="220"/>
      <c r="H372" s="220"/>
    </row>
    <row r="373" spans="1:8" ht="18.75" customHeight="1">
      <c r="A373" s="220"/>
      <c r="B373" s="220"/>
      <c r="C373" s="220"/>
      <c r="D373" s="220"/>
      <c r="E373" s="220"/>
      <c r="F373" s="220"/>
      <c r="G373" s="220"/>
      <c r="H373" s="220"/>
    </row>
    <row r="374" spans="1:8" ht="18.75" customHeight="1">
      <c r="A374" s="220"/>
      <c r="B374" s="220"/>
      <c r="C374" s="220"/>
      <c r="D374" s="220"/>
      <c r="E374" s="220"/>
      <c r="F374" s="220"/>
      <c r="G374" s="220"/>
      <c r="H374" s="220"/>
    </row>
    <row r="375" spans="1:8" ht="18.75" customHeight="1">
      <c r="A375" s="220"/>
      <c r="B375" s="220"/>
      <c r="C375" s="220"/>
      <c r="D375" s="220"/>
      <c r="E375" s="220"/>
      <c r="F375" s="220"/>
      <c r="G375" s="220"/>
      <c r="H375" s="220"/>
    </row>
    <row r="376" spans="1:8" ht="18.75" customHeight="1">
      <c r="A376" s="220"/>
      <c r="B376" s="220"/>
      <c r="C376" s="220"/>
      <c r="D376" s="220"/>
      <c r="E376" s="220"/>
      <c r="F376" s="220"/>
      <c r="G376" s="220"/>
      <c r="H376" s="220"/>
    </row>
    <row r="377" spans="1:8" ht="18.75" customHeight="1">
      <c r="A377" s="220"/>
      <c r="B377" s="220"/>
      <c r="C377" s="220"/>
      <c r="D377" s="220"/>
      <c r="E377" s="220"/>
      <c r="F377" s="220"/>
      <c r="G377" s="220"/>
      <c r="H377" s="220"/>
    </row>
    <row r="378" spans="1:8" ht="18.75" customHeight="1">
      <c r="A378" s="220"/>
      <c r="B378" s="220"/>
      <c r="C378" s="220"/>
      <c r="D378" s="220"/>
      <c r="E378" s="220"/>
      <c r="F378" s="220"/>
      <c r="G378" s="220"/>
      <c r="H378" s="220"/>
    </row>
    <row r="379" spans="1:8" ht="18.75" customHeight="1">
      <c r="A379" s="220"/>
      <c r="B379" s="220"/>
      <c r="C379" s="220"/>
      <c r="D379" s="220"/>
      <c r="E379" s="220"/>
      <c r="F379" s="220"/>
      <c r="G379" s="220"/>
      <c r="H379" s="220"/>
    </row>
    <row r="380" spans="1:8" ht="18.75" customHeight="1">
      <c r="A380" s="220"/>
      <c r="B380" s="220"/>
      <c r="C380" s="220"/>
      <c r="D380" s="220"/>
      <c r="E380" s="220"/>
      <c r="F380" s="220"/>
      <c r="G380" s="220"/>
      <c r="H380" s="220"/>
    </row>
    <row r="381" spans="1:8" ht="18.75" customHeight="1">
      <c r="A381" s="220"/>
      <c r="B381" s="220"/>
      <c r="C381" s="220"/>
      <c r="D381" s="220"/>
      <c r="E381" s="220"/>
      <c r="F381" s="220"/>
      <c r="G381" s="220"/>
      <c r="H381" s="220"/>
    </row>
    <row r="382" spans="1:8" ht="18.75" customHeight="1">
      <c r="A382" s="220"/>
      <c r="B382" s="220"/>
      <c r="C382" s="220"/>
      <c r="D382" s="220"/>
      <c r="E382" s="220"/>
      <c r="F382" s="220"/>
      <c r="G382" s="220"/>
      <c r="H382" s="220"/>
    </row>
    <row r="383" spans="1:8" ht="18.75" customHeight="1">
      <c r="A383" s="220"/>
      <c r="B383" s="220"/>
      <c r="C383" s="220"/>
      <c r="D383" s="220"/>
      <c r="E383" s="220"/>
      <c r="F383" s="220"/>
      <c r="G383" s="220"/>
      <c r="H383" s="220"/>
    </row>
    <row r="384" spans="1:8" ht="18.75" customHeight="1">
      <c r="A384" s="220"/>
      <c r="B384" s="220"/>
      <c r="C384" s="220"/>
      <c r="D384" s="220"/>
      <c r="E384" s="220"/>
      <c r="F384" s="220"/>
      <c r="G384" s="220"/>
      <c r="H384" s="220"/>
    </row>
    <row r="385" spans="1:8" ht="18.75" customHeight="1">
      <c r="A385" s="220"/>
      <c r="B385" s="220"/>
      <c r="C385" s="220"/>
      <c r="D385" s="220"/>
      <c r="E385" s="220"/>
      <c r="F385" s="220"/>
      <c r="G385" s="220"/>
      <c r="H385" s="220"/>
    </row>
    <row r="386" spans="1:8" ht="18.75" customHeight="1">
      <c r="A386" s="220"/>
      <c r="B386" s="220"/>
      <c r="C386" s="220"/>
      <c r="D386" s="220"/>
      <c r="E386" s="220"/>
      <c r="F386" s="220"/>
      <c r="G386" s="220"/>
      <c r="H386" s="220"/>
    </row>
    <row r="387" spans="1:8" ht="18.75" customHeight="1">
      <c r="A387" s="220"/>
      <c r="B387" s="220"/>
      <c r="C387" s="220"/>
      <c r="D387" s="220"/>
      <c r="E387" s="220"/>
      <c r="F387" s="220"/>
      <c r="G387" s="220"/>
      <c r="H387" s="220"/>
    </row>
    <row r="388" spans="1:8" ht="18.75" customHeight="1">
      <c r="A388" s="220"/>
      <c r="B388" s="220"/>
      <c r="C388" s="220"/>
      <c r="D388" s="220"/>
      <c r="E388" s="220"/>
      <c r="F388" s="220"/>
      <c r="G388" s="220"/>
      <c r="H388" s="220"/>
    </row>
    <row r="389" spans="1:8" ht="18.75" customHeight="1">
      <c r="A389" s="220"/>
      <c r="B389" s="220"/>
      <c r="C389" s="220"/>
      <c r="D389" s="220"/>
      <c r="E389" s="220"/>
      <c r="F389" s="220"/>
      <c r="G389" s="220"/>
      <c r="H389" s="220"/>
    </row>
    <row r="390" spans="1:8" ht="18.75" customHeight="1">
      <c r="A390" s="220"/>
      <c r="B390" s="220"/>
      <c r="C390" s="220"/>
      <c r="D390" s="220"/>
      <c r="E390" s="220"/>
      <c r="F390" s="220"/>
      <c r="G390" s="220"/>
      <c r="H390" s="220"/>
    </row>
    <row r="391" spans="1:8" ht="18.75" customHeight="1">
      <c r="A391" s="220"/>
      <c r="B391" s="220"/>
      <c r="C391" s="220"/>
      <c r="D391" s="220"/>
      <c r="E391" s="220"/>
      <c r="F391" s="220"/>
      <c r="G391" s="220"/>
      <c r="H391" s="220"/>
    </row>
    <row r="392" spans="1:8" ht="18.75" customHeight="1">
      <c r="A392" s="220"/>
      <c r="B392" s="220"/>
      <c r="C392" s="220"/>
      <c r="D392" s="220"/>
      <c r="E392" s="220"/>
      <c r="F392" s="220"/>
      <c r="G392" s="220"/>
      <c r="H392" s="220"/>
    </row>
    <row r="393" spans="1:8" ht="18.75" customHeight="1">
      <c r="A393" s="220"/>
      <c r="B393" s="220"/>
      <c r="C393" s="220"/>
      <c r="D393" s="220"/>
      <c r="E393" s="220"/>
      <c r="F393" s="220"/>
      <c r="G393" s="220"/>
      <c r="H393" s="220"/>
    </row>
    <row r="394" spans="1:8" ht="18.75" customHeight="1">
      <c r="A394" s="220"/>
      <c r="B394" s="220"/>
      <c r="C394" s="220"/>
      <c r="D394" s="220"/>
      <c r="E394" s="220"/>
      <c r="F394" s="220"/>
      <c r="G394" s="220"/>
      <c r="H394" s="220"/>
    </row>
    <row r="395" spans="1:8" ht="18.75" customHeight="1">
      <c r="A395" s="220"/>
      <c r="B395" s="220"/>
      <c r="C395" s="220"/>
      <c r="D395" s="220"/>
      <c r="E395" s="220"/>
      <c r="F395" s="220"/>
      <c r="G395" s="220"/>
      <c r="H395" s="220"/>
    </row>
    <row r="396" spans="1:8" ht="18.75" customHeight="1">
      <c r="A396" s="220"/>
      <c r="B396" s="220"/>
      <c r="C396" s="220"/>
      <c r="D396" s="220"/>
      <c r="E396" s="220"/>
      <c r="F396" s="220"/>
      <c r="G396" s="220"/>
      <c r="H396" s="220"/>
    </row>
    <row r="397" spans="1:8" ht="18.75" customHeight="1">
      <c r="A397" s="220"/>
      <c r="B397" s="220"/>
      <c r="C397" s="220"/>
      <c r="D397" s="220"/>
      <c r="E397" s="220"/>
      <c r="F397" s="220"/>
      <c r="G397" s="220"/>
      <c r="H397" s="220"/>
    </row>
    <row r="398" spans="1:8" ht="18.75" customHeight="1">
      <c r="A398" s="220"/>
      <c r="B398" s="220"/>
      <c r="C398" s="220"/>
      <c r="D398" s="220"/>
      <c r="E398" s="220"/>
      <c r="F398" s="220"/>
      <c r="G398" s="220"/>
      <c r="H398" s="220"/>
    </row>
    <row r="399" spans="1:8" ht="18.75" customHeight="1">
      <c r="A399" s="220"/>
      <c r="B399" s="220"/>
      <c r="C399" s="220"/>
      <c r="D399" s="220"/>
      <c r="E399" s="220"/>
      <c r="F399" s="220"/>
      <c r="G399" s="220"/>
      <c r="H399" s="220"/>
    </row>
    <row r="400" spans="1:8" ht="18.75" customHeight="1">
      <c r="A400" s="220"/>
      <c r="B400" s="220"/>
      <c r="C400" s="220"/>
      <c r="D400" s="220"/>
      <c r="E400" s="220"/>
      <c r="F400" s="220"/>
      <c r="G400" s="220"/>
      <c r="H400" s="220"/>
    </row>
    <row r="401" spans="1:8" ht="18.75" customHeight="1">
      <c r="A401" s="220"/>
      <c r="B401" s="220"/>
      <c r="C401" s="220"/>
      <c r="D401" s="220"/>
      <c r="E401" s="220"/>
      <c r="F401" s="220"/>
      <c r="G401" s="220"/>
      <c r="H401" s="220"/>
    </row>
    <row r="402" spans="1:8" ht="18.75" customHeight="1">
      <c r="A402" s="220"/>
      <c r="B402" s="220"/>
      <c r="C402" s="220"/>
      <c r="D402" s="220"/>
      <c r="E402" s="220"/>
      <c r="F402" s="220"/>
      <c r="G402" s="220"/>
      <c r="H402" s="220"/>
    </row>
    <row r="403" spans="1:8" ht="18.75" customHeight="1">
      <c r="A403" s="220"/>
      <c r="B403" s="220"/>
      <c r="C403" s="220"/>
      <c r="D403" s="220"/>
      <c r="E403" s="220"/>
      <c r="F403" s="220"/>
      <c r="G403" s="220"/>
      <c r="H403" s="220"/>
    </row>
    <row r="404" spans="1:8" ht="18.75" customHeight="1">
      <c r="A404" s="220"/>
      <c r="B404" s="220"/>
      <c r="C404" s="220"/>
      <c r="D404" s="220"/>
      <c r="E404" s="220"/>
      <c r="F404" s="220"/>
      <c r="G404" s="220"/>
      <c r="H404" s="220"/>
    </row>
    <row r="405" spans="1:8" ht="18.75" customHeight="1">
      <c r="A405" s="220"/>
      <c r="B405" s="220"/>
      <c r="C405" s="220"/>
      <c r="D405" s="220"/>
      <c r="E405" s="220"/>
      <c r="F405" s="220"/>
      <c r="G405" s="220"/>
      <c r="H405" s="220"/>
    </row>
    <row r="406" spans="1:8" ht="18.75" customHeight="1">
      <c r="A406" s="220"/>
      <c r="B406" s="220"/>
      <c r="C406" s="220"/>
      <c r="D406" s="220"/>
      <c r="E406" s="220"/>
      <c r="F406" s="220"/>
      <c r="G406" s="220"/>
      <c r="H406" s="220"/>
    </row>
    <row r="407" spans="1:8" ht="18.75" customHeight="1">
      <c r="A407" s="220"/>
      <c r="B407" s="220"/>
      <c r="C407" s="220"/>
      <c r="D407" s="220"/>
      <c r="E407" s="220"/>
      <c r="F407" s="220"/>
      <c r="G407" s="220"/>
      <c r="H407" s="220"/>
    </row>
    <row r="408" spans="1:8" ht="18.75" customHeight="1">
      <c r="A408" s="220"/>
      <c r="B408" s="220"/>
      <c r="C408" s="220"/>
      <c r="D408" s="220"/>
      <c r="E408" s="220"/>
      <c r="F408" s="220"/>
      <c r="G408" s="220"/>
      <c r="H408" s="220"/>
    </row>
    <row r="409" spans="1:8" ht="18.75" customHeight="1">
      <c r="A409" s="220"/>
      <c r="B409" s="220"/>
      <c r="C409" s="220"/>
      <c r="D409" s="220"/>
      <c r="E409" s="220"/>
      <c r="F409" s="220"/>
      <c r="G409" s="220"/>
      <c r="H409" s="220"/>
    </row>
    <row r="410" spans="1:8" ht="18.75" customHeight="1">
      <c r="A410" s="220"/>
      <c r="B410" s="220"/>
      <c r="C410" s="220"/>
      <c r="D410" s="220"/>
      <c r="E410" s="220"/>
      <c r="F410" s="220"/>
      <c r="G410" s="220"/>
      <c r="H410" s="220"/>
    </row>
    <row r="411" spans="1:8" ht="18.75" customHeight="1">
      <c r="A411" s="220"/>
      <c r="B411" s="220"/>
      <c r="C411" s="220"/>
      <c r="D411" s="220"/>
      <c r="E411" s="220"/>
      <c r="F411" s="220"/>
      <c r="G411" s="220"/>
      <c r="H411" s="220"/>
    </row>
    <row r="412" spans="1:8" ht="18.75" customHeight="1">
      <c r="A412" s="220"/>
      <c r="B412" s="220"/>
      <c r="C412" s="220"/>
      <c r="D412" s="220"/>
      <c r="E412" s="220"/>
      <c r="F412" s="220"/>
      <c r="G412" s="220"/>
      <c r="H412" s="220"/>
    </row>
    <row r="413" spans="1:8" ht="18.75" customHeight="1">
      <c r="A413" s="220"/>
      <c r="B413" s="220"/>
      <c r="C413" s="220"/>
      <c r="D413" s="220"/>
      <c r="E413" s="220"/>
      <c r="F413" s="220"/>
      <c r="G413" s="220"/>
      <c r="H413" s="220"/>
    </row>
    <row r="414" spans="1:8" ht="18.75" customHeight="1">
      <c r="A414" s="220"/>
      <c r="B414" s="220"/>
      <c r="C414" s="220"/>
      <c r="D414" s="220"/>
      <c r="E414" s="220"/>
      <c r="F414" s="220"/>
      <c r="G414" s="220"/>
      <c r="H414" s="220"/>
    </row>
    <row r="415" spans="1:8" ht="18.75" customHeight="1">
      <c r="A415" s="220"/>
      <c r="B415" s="220"/>
      <c r="C415" s="220"/>
      <c r="D415" s="220"/>
      <c r="E415" s="220"/>
      <c r="F415" s="220"/>
      <c r="G415" s="220"/>
      <c r="H415" s="220"/>
    </row>
    <row r="416" spans="1:8" ht="18.75" customHeight="1">
      <c r="A416" s="220"/>
      <c r="B416" s="220"/>
      <c r="C416" s="220"/>
      <c r="D416" s="220"/>
      <c r="E416" s="220"/>
      <c r="F416" s="220"/>
      <c r="G416" s="220"/>
      <c r="H416" s="220"/>
    </row>
    <row r="417" spans="1:8" ht="18.75" customHeight="1">
      <c r="A417" s="220"/>
      <c r="B417" s="220"/>
      <c r="C417" s="220"/>
      <c r="D417" s="220"/>
      <c r="E417" s="220"/>
      <c r="F417" s="220"/>
      <c r="G417" s="220"/>
      <c r="H417" s="220"/>
    </row>
    <row r="418" spans="1:8" ht="18.75" customHeight="1">
      <c r="A418" s="220"/>
      <c r="B418" s="220"/>
      <c r="C418" s="220"/>
      <c r="D418" s="220"/>
      <c r="E418" s="220"/>
      <c r="F418" s="220"/>
      <c r="G418" s="220"/>
      <c r="H418" s="220"/>
    </row>
    <row r="419" spans="1:8" ht="18.75" customHeight="1">
      <c r="A419" s="220"/>
      <c r="B419" s="220"/>
      <c r="C419" s="220"/>
      <c r="D419" s="220"/>
      <c r="E419" s="220"/>
      <c r="F419" s="220"/>
      <c r="G419" s="220"/>
      <c r="H419" s="220"/>
    </row>
    <row r="420" spans="1:8" ht="18.75" customHeight="1">
      <c r="A420" s="220"/>
      <c r="B420" s="220"/>
      <c r="C420" s="220"/>
      <c r="D420" s="220"/>
      <c r="E420" s="220"/>
      <c r="F420" s="220"/>
      <c r="G420" s="220"/>
      <c r="H420" s="220"/>
    </row>
    <row r="421" spans="1:8" ht="18.75" customHeight="1">
      <c r="A421" s="220"/>
      <c r="B421" s="220"/>
      <c r="C421" s="220"/>
      <c r="D421" s="220"/>
      <c r="E421" s="220"/>
      <c r="F421" s="220"/>
      <c r="G421" s="220"/>
      <c r="H421" s="220"/>
    </row>
    <row r="422" spans="1:8" ht="18.75" customHeight="1">
      <c r="A422" s="220"/>
      <c r="B422" s="220"/>
      <c r="C422" s="220"/>
      <c r="D422" s="220"/>
      <c r="E422" s="220"/>
      <c r="F422" s="220"/>
      <c r="G422" s="220"/>
      <c r="H422" s="220"/>
    </row>
    <row r="423" spans="1:8" ht="18.75" customHeight="1">
      <c r="A423" s="220"/>
      <c r="B423" s="220"/>
      <c r="C423" s="220"/>
      <c r="D423" s="220"/>
      <c r="E423" s="220"/>
      <c r="F423" s="220"/>
      <c r="G423" s="220"/>
      <c r="H423" s="220"/>
    </row>
    <row r="424" spans="1:8" ht="18.75" customHeight="1">
      <c r="A424" s="220"/>
      <c r="B424" s="220"/>
      <c r="C424" s="220"/>
      <c r="D424" s="220"/>
      <c r="E424" s="220"/>
      <c r="F424" s="220"/>
      <c r="G424" s="220"/>
      <c r="H424" s="220"/>
    </row>
    <row r="425" spans="1:8" ht="18.75" customHeight="1">
      <c r="A425" s="220"/>
      <c r="B425" s="220"/>
      <c r="C425" s="220"/>
      <c r="D425" s="220"/>
      <c r="E425" s="220"/>
      <c r="F425" s="220"/>
      <c r="G425" s="220"/>
      <c r="H425" s="220"/>
    </row>
    <row r="426" spans="1:8" ht="18.75" customHeight="1">
      <c r="A426" s="220"/>
      <c r="B426" s="220"/>
      <c r="C426" s="220"/>
      <c r="D426" s="220"/>
      <c r="E426" s="220"/>
      <c r="F426" s="220"/>
      <c r="G426" s="220"/>
      <c r="H426" s="220"/>
    </row>
    <row r="427" spans="1:8" ht="18.75" customHeight="1">
      <c r="A427" s="220"/>
      <c r="B427" s="220"/>
      <c r="C427" s="220"/>
      <c r="D427" s="220"/>
      <c r="E427" s="220"/>
      <c r="F427" s="220"/>
      <c r="G427" s="220"/>
      <c r="H427" s="220"/>
    </row>
    <row r="428" spans="1:8" ht="18.75" customHeight="1">
      <c r="A428" s="220"/>
      <c r="B428" s="220"/>
      <c r="C428" s="220"/>
      <c r="D428" s="220"/>
      <c r="E428" s="220"/>
      <c r="F428" s="220"/>
      <c r="G428" s="220"/>
      <c r="H428" s="220"/>
    </row>
    <row r="429" spans="1:8" ht="18.75" customHeight="1">
      <c r="A429" s="220"/>
      <c r="B429" s="220"/>
      <c r="C429" s="220"/>
      <c r="D429" s="220"/>
      <c r="E429" s="220"/>
      <c r="F429" s="220"/>
      <c r="G429" s="220"/>
      <c r="H429" s="220"/>
    </row>
    <row r="430" spans="1:8" ht="18.75" customHeight="1">
      <c r="A430" s="220"/>
      <c r="B430" s="220"/>
      <c r="C430" s="220"/>
      <c r="D430" s="220"/>
      <c r="E430" s="220"/>
      <c r="F430" s="220"/>
      <c r="G430" s="220"/>
      <c r="H430" s="220"/>
    </row>
    <row r="431" spans="1:8" ht="18.75" customHeight="1">
      <c r="A431" s="220"/>
      <c r="B431" s="220"/>
      <c r="C431" s="220"/>
      <c r="D431" s="220"/>
      <c r="E431" s="220"/>
      <c r="F431" s="220"/>
      <c r="G431" s="220"/>
      <c r="H431" s="220"/>
    </row>
    <row r="432" spans="1:8" ht="18.75" customHeight="1">
      <c r="A432" s="220"/>
      <c r="B432" s="220"/>
      <c r="C432" s="220"/>
      <c r="D432" s="220"/>
      <c r="E432" s="220"/>
      <c r="F432" s="220"/>
      <c r="G432" s="220"/>
      <c r="H432" s="220"/>
    </row>
    <row r="433" spans="1:8" ht="18.75" customHeight="1">
      <c r="A433" s="220"/>
      <c r="B433" s="220"/>
      <c r="C433" s="220"/>
      <c r="D433" s="220"/>
      <c r="E433" s="220"/>
      <c r="F433" s="220"/>
      <c r="G433" s="220"/>
      <c r="H433" s="220"/>
    </row>
    <row r="434" spans="1:8" ht="18.75" customHeight="1">
      <c r="A434" s="220"/>
      <c r="B434" s="220"/>
      <c r="C434" s="220"/>
      <c r="D434" s="220"/>
      <c r="E434" s="220"/>
      <c r="F434" s="220"/>
      <c r="G434" s="220"/>
      <c r="H434" s="220"/>
    </row>
    <row r="435" spans="1:8" ht="18.75" customHeight="1">
      <c r="A435" s="220"/>
      <c r="B435" s="220"/>
      <c r="C435" s="220"/>
      <c r="D435" s="220"/>
      <c r="E435" s="220"/>
      <c r="F435" s="220"/>
      <c r="G435" s="220"/>
      <c r="H435" s="220"/>
    </row>
    <row r="436" spans="1:8" ht="18.75" customHeight="1">
      <c r="A436" s="220"/>
      <c r="B436" s="220"/>
      <c r="C436" s="220"/>
      <c r="D436" s="220"/>
      <c r="E436" s="220"/>
      <c r="F436" s="220"/>
      <c r="G436" s="220"/>
      <c r="H436" s="220"/>
    </row>
    <row r="437" spans="1:8" ht="18.75" customHeight="1">
      <c r="A437" s="220"/>
      <c r="B437" s="220"/>
      <c r="C437" s="220"/>
      <c r="D437" s="220"/>
      <c r="E437" s="220"/>
      <c r="F437" s="220"/>
      <c r="G437" s="220"/>
      <c r="H437" s="220"/>
    </row>
    <row r="438" spans="1:8" ht="18.75" customHeight="1">
      <c r="A438" s="220"/>
      <c r="B438" s="220"/>
      <c r="C438" s="220"/>
      <c r="D438" s="220"/>
      <c r="E438" s="220"/>
      <c r="F438" s="220"/>
      <c r="G438" s="220"/>
      <c r="H438" s="220"/>
    </row>
    <row r="439" spans="1:8" ht="18.75" customHeight="1">
      <c r="A439" s="220"/>
      <c r="B439" s="220"/>
      <c r="C439" s="220"/>
      <c r="D439" s="220"/>
      <c r="E439" s="220"/>
      <c r="F439" s="220"/>
      <c r="G439" s="220"/>
      <c r="H439" s="220"/>
    </row>
    <row r="440" spans="1:8" ht="18.75" customHeight="1">
      <c r="A440" s="220"/>
      <c r="B440" s="220"/>
      <c r="C440" s="220"/>
      <c r="D440" s="220"/>
      <c r="E440" s="220"/>
      <c r="F440" s="220"/>
      <c r="G440" s="220"/>
      <c r="H440" s="220"/>
    </row>
    <row r="441" spans="1:8" ht="18.75" customHeight="1">
      <c r="A441" s="220"/>
      <c r="B441" s="220"/>
      <c r="C441" s="220"/>
      <c r="D441" s="220"/>
      <c r="E441" s="220"/>
      <c r="F441" s="220"/>
      <c r="G441" s="220"/>
      <c r="H441" s="220"/>
    </row>
    <row r="442" spans="1:8" ht="18.75" customHeight="1">
      <c r="A442" s="220"/>
      <c r="B442" s="220"/>
      <c r="C442" s="220"/>
      <c r="D442" s="220"/>
      <c r="E442" s="220"/>
      <c r="F442" s="220"/>
      <c r="G442" s="220"/>
      <c r="H442" s="220"/>
    </row>
    <row r="443" spans="1:8" ht="18.75" customHeight="1">
      <c r="A443" s="220"/>
      <c r="B443" s="220"/>
      <c r="C443" s="220"/>
      <c r="D443" s="220"/>
      <c r="E443" s="220"/>
      <c r="F443" s="220"/>
      <c r="G443" s="220"/>
      <c r="H443" s="220"/>
    </row>
    <row r="444" spans="1:8" ht="18.75" customHeight="1">
      <c r="A444" s="220"/>
      <c r="B444" s="220"/>
      <c r="C444" s="220"/>
      <c r="D444" s="220"/>
      <c r="E444" s="220"/>
      <c r="F444" s="220"/>
      <c r="G444" s="220"/>
      <c r="H444" s="220"/>
    </row>
    <row r="445" spans="1:8" ht="18.75" customHeight="1">
      <c r="A445" s="220"/>
      <c r="B445" s="220"/>
      <c r="C445" s="220"/>
      <c r="D445" s="220"/>
      <c r="E445" s="220"/>
      <c r="F445" s="220"/>
      <c r="G445" s="220"/>
      <c r="H445" s="220"/>
    </row>
    <row r="446" spans="1:8" ht="18.75" customHeight="1">
      <c r="A446" s="220"/>
      <c r="B446" s="220"/>
      <c r="C446" s="220"/>
      <c r="D446" s="220"/>
      <c r="E446" s="220"/>
      <c r="F446" s="220"/>
      <c r="G446" s="220"/>
      <c r="H446" s="220"/>
    </row>
    <row r="447" spans="1:8" ht="18.75" customHeight="1">
      <c r="A447" s="220"/>
      <c r="B447" s="220"/>
      <c r="C447" s="220"/>
      <c r="D447" s="220"/>
      <c r="E447" s="220"/>
      <c r="F447" s="220"/>
      <c r="G447" s="220"/>
      <c r="H447" s="220"/>
    </row>
    <row r="448" spans="1:8" ht="18.75" customHeight="1">
      <c r="A448" s="220"/>
      <c r="B448" s="220"/>
      <c r="C448" s="220"/>
      <c r="D448" s="220"/>
      <c r="E448" s="220"/>
      <c r="F448" s="220"/>
      <c r="G448" s="220"/>
      <c r="H448" s="220"/>
    </row>
    <row r="449" spans="1:8" ht="18.75" customHeight="1">
      <c r="A449" s="220"/>
      <c r="B449" s="220"/>
      <c r="C449" s="220"/>
      <c r="D449" s="220"/>
      <c r="E449" s="220"/>
      <c r="F449" s="220"/>
      <c r="G449" s="220"/>
      <c r="H449" s="220"/>
    </row>
    <row r="450" spans="1:8" ht="18.75" customHeight="1">
      <c r="A450" s="220"/>
      <c r="B450" s="220"/>
      <c r="C450" s="220"/>
      <c r="D450" s="220"/>
      <c r="E450" s="220"/>
      <c r="F450" s="220"/>
      <c r="G450" s="220"/>
      <c r="H450" s="220"/>
    </row>
    <row r="451" spans="1:8" ht="18.75" customHeight="1">
      <c r="A451" s="220"/>
      <c r="B451" s="220"/>
      <c r="C451" s="220"/>
      <c r="D451" s="220"/>
      <c r="E451" s="220"/>
      <c r="F451" s="220"/>
      <c r="G451" s="220"/>
      <c r="H451" s="220"/>
    </row>
    <row r="452" spans="1:8" ht="18.75" customHeight="1">
      <c r="A452" s="220"/>
      <c r="B452" s="220"/>
      <c r="C452" s="220"/>
      <c r="D452" s="220"/>
      <c r="E452" s="220"/>
      <c r="F452" s="220"/>
      <c r="G452" s="220"/>
      <c r="H452" s="220"/>
    </row>
    <row r="453" spans="1:8" ht="18.75" customHeight="1">
      <c r="A453" s="220"/>
      <c r="B453" s="220"/>
      <c r="C453" s="220"/>
      <c r="D453" s="220"/>
      <c r="E453" s="220"/>
      <c r="F453" s="220"/>
      <c r="G453" s="220"/>
      <c r="H453" s="220"/>
    </row>
    <row r="454" spans="1:8" ht="18.75" customHeight="1">
      <c r="A454" s="220"/>
      <c r="B454" s="220"/>
      <c r="C454" s="220"/>
      <c r="D454" s="220"/>
      <c r="E454" s="220"/>
      <c r="F454" s="220"/>
      <c r="G454" s="220"/>
      <c r="H454" s="220"/>
    </row>
    <row r="455" spans="1:8" ht="18.75" customHeight="1">
      <c r="A455" s="220"/>
      <c r="B455" s="220"/>
      <c r="C455" s="220"/>
      <c r="D455" s="220"/>
      <c r="E455" s="220"/>
      <c r="F455" s="220"/>
      <c r="G455" s="220"/>
      <c r="H455" s="220"/>
    </row>
    <row r="456" spans="1:8" ht="18.75" customHeight="1">
      <c r="A456" s="220"/>
      <c r="B456" s="220"/>
      <c r="C456" s="220"/>
      <c r="D456" s="220"/>
      <c r="E456" s="220"/>
      <c r="F456" s="220"/>
      <c r="G456" s="220"/>
      <c r="H456" s="220"/>
    </row>
    <row r="457" spans="1:8" ht="18.75" customHeight="1">
      <c r="A457" s="220"/>
      <c r="B457" s="220"/>
      <c r="C457" s="220"/>
      <c r="D457" s="220"/>
      <c r="E457" s="220"/>
      <c r="F457" s="220"/>
      <c r="G457" s="220"/>
      <c r="H457" s="220"/>
    </row>
    <row r="458" spans="1:8" ht="18.75" customHeight="1">
      <c r="A458" s="220"/>
      <c r="B458" s="220"/>
      <c r="C458" s="220"/>
      <c r="D458" s="220"/>
      <c r="E458" s="220"/>
      <c r="F458" s="220"/>
      <c r="G458" s="220"/>
      <c r="H458" s="220"/>
    </row>
    <row r="459" spans="1:8" ht="18.75" customHeight="1">
      <c r="A459" s="220"/>
      <c r="B459" s="220"/>
      <c r="C459" s="220"/>
      <c r="D459" s="220"/>
      <c r="E459" s="220"/>
      <c r="F459" s="220"/>
      <c r="G459" s="220"/>
      <c r="H459" s="220"/>
    </row>
    <row r="460" spans="1:8" ht="18.75" customHeight="1">
      <c r="A460" s="220"/>
      <c r="B460" s="220"/>
      <c r="C460" s="220"/>
      <c r="D460" s="220"/>
      <c r="E460" s="220"/>
      <c r="F460" s="220"/>
      <c r="G460" s="220"/>
      <c r="H460" s="220"/>
    </row>
    <row r="461" spans="1:8" ht="18.75" customHeight="1">
      <c r="A461" s="220"/>
      <c r="B461" s="220"/>
      <c r="C461" s="220"/>
      <c r="D461" s="220"/>
      <c r="E461" s="220"/>
      <c r="F461" s="220"/>
      <c r="G461" s="220"/>
      <c r="H461" s="220"/>
    </row>
    <row r="462" spans="1:8" ht="18.75" customHeight="1">
      <c r="A462" s="220"/>
      <c r="B462" s="220"/>
      <c r="C462" s="220"/>
      <c r="D462" s="220"/>
      <c r="E462" s="220"/>
      <c r="F462" s="220"/>
      <c r="G462" s="220"/>
      <c r="H462" s="220"/>
    </row>
    <row r="463" spans="1:8" ht="18.75" customHeight="1">
      <c r="A463" s="220"/>
      <c r="B463" s="220"/>
      <c r="C463" s="220"/>
      <c r="D463" s="220"/>
      <c r="E463" s="220"/>
      <c r="F463" s="220"/>
      <c r="G463" s="220"/>
      <c r="H463" s="220"/>
    </row>
    <row r="464" spans="1:8" ht="18.75" customHeight="1">
      <c r="A464" s="220"/>
      <c r="B464" s="220"/>
      <c r="C464" s="220"/>
      <c r="D464" s="220"/>
      <c r="E464" s="220"/>
      <c r="F464" s="220"/>
      <c r="G464" s="220"/>
      <c r="H464" s="220"/>
    </row>
    <row r="465" spans="1:8" ht="18.75" customHeight="1">
      <c r="A465" s="220"/>
      <c r="B465" s="220"/>
      <c r="C465" s="220"/>
      <c r="D465" s="220"/>
      <c r="E465" s="220"/>
      <c r="F465" s="220"/>
      <c r="G465" s="220"/>
      <c r="H465" s="220"/>
    </row>
    <row r="466" spans="1:8" ht="18.75" customHeight="1">
      <c r="A466" s="220"/>
      <c r="B466" s="220"/>
      <c r="C466" s="220"/>
      <c r="D466" s="220"/>
      <c r="E466" s="220"/>
      <c r="F466" s="220"/>
      <c r="G466" s="220"/>
      <c r="H466" s="220"/>
    </row>
    <row r="467" spans="1:8" ht="18.75" customHeight="1">
      <c r="A467" s="220"/>
      <c r="B467" s="220"/>
      <c r="C467" s="220"/>
      <c r="D467" s="220"/>
      <c r="E467" s="220"/>
      <c r="F467" s="220"/>
      <c r="G467" s="220"/>
      <c r="H467" s="220"/>
    </row>
    <row r="468" spans="1:8" ht="18.75" customHeight="1">
      <c r="A468" s="220"/>
      <c r="B468" s="220"/>
      <c r="C468" s="220"/>
      <c r="D468" s="220"/>
      <c r="E468" s="220"/>
      <c r="F468" s="220"/>
      <c r="G468" s="220"/>
      <c r="H468" s="220"/>
    </row>
    <row r="469" spans="1:8" ht="18.75" customHeight="1">
      <c r="A469" s="220"/>
      <c r="B469" s="220"/>
      <c r="C469" s="220"/>
      <c r="D469" s="220"/>
      <c r="E469" s="220"/>
      <c r="F469" s="220"/>
      <c r="G469" s="220"/>
      <c r="H469" s="220"/>
    </row>
    <row r="470" spans="1:8" ht="18.75" customHeight="1">
      <c r="A470" s="220"/>
      <c r="B470" s="220"/>
      <c r="C470" s="220"/>
      <c r="D470" s="220"/>
      <c r="E470" s="220"/>
      <c r="F470" s="220"/>
      <c r="G470" s="220"/>
      <c r="H470" s="220"/>
    </row>
    <row r="471" spans="1:8" ht="18.75" customHeight="1">
      <c r="A471" s="220"/>
      <c r="B471" s="220"/>
      <c r="C471" s="220"/>
      <c r="D471" s="220"/>
      <c r="E471" s="220"/>
      <c r="F471" s="220"/>
      <c r="G471" s="220"/>
      <c r="H471" s="220"/>
    </row>
    <row r="472" spans="1:8" ht="18.75" customHeight="1">
      <c r="A472" s="220"/>
      <c r="B472" s="220"/>
      <c r="C472" s="220"/>
      <c r="D472" s="220"/>
      <c r="E472" s="220"/>
      <c r="F472" s="220"/>
      <c r="G472" s="220"/>
      <c r="H472" s="220"/>
    </row>
    <row r="473" spans="1:8" ht="18.75" customHeight="1">
      <c r="A473" s="220"/>
      <c r="B473" s="220"/>
      <c r="C473" s="220"/>
      <c r="D473" s="220"/>
      <c r="E473" s="220"/>
      <c r="F473" s="220"/>
      <c r="G473" s="220"/>
      <c r="H473" s="220"/>
    </row>
    <row r="474" spans="1:8" ht="18.75" customHeight="1">
      <c r="A474" s="220"/>
      <c r="B474" s="220"/>
      <c r="C474" s="220"/>
      <c r="D474" s="220"/>
      <c r="E474" s="220"/>
      <c r="F474" s="220"/>
      <c r="G474" s="220"/>
      <c r="H474" s="220"/>
    </row>
    <row r="475" spans="1:8" ht="18.75" customHeight="1">
      <c r="A475" s="220"/>
      <c r="B475" s="220"/>
      <c r="C475" s="220"/>
      <c r="D475" s="220"/>
      <c r="E475" s="220"/>
      <c r="F475" s="220"/>
      <c r="G475" s="220"/>
      <c r="H475" s="220"/>
    </row>
    <row r="476" spans="1:8" ht="18.75" customHeight="1">
      <c r="A476" s="220"/>
      <c r="B476" s="220"/>
      <c r="C476" s="220"/>
      <c r="D476" s="220"/>
      <c r="E476" s="220"/>
      <c r="F476" s="220"/>
      <c r="G476" s="220"/>
      <c r="H476" s="220"/>
    </row>
    <row r="477" spans="1:8" ht="18.75" customHeight="1">
      <c r="A477" s="220"/>
      <c r="B477" s="220"/>
      <c r="C477" s="220"/>
      <c r="D477" s="220"/>
      <c r="E477" s="220"/>
      <c r="F477" s="220"/>
      <c r="G477" s="220"/>
      <c r="H477" s="220"/>
    </row>
    <row r="478" spans="1:8" ht="18.75" customHeight="1">
      <c r="A478" s="220"/>
      <c r="B478" s="220"/>
      <c r="C478" s="220"/>
      <c r="D478" s="220"/>
      <c r="E478" s="220"/>
      <c r="F478" s="220"/>
      <c r="G478" s="220"/>
      <c r="H478" s="220"/>
    </row>
    <row r="479" spans="1:8" ht="18.75" customHeight="1">
      <c r="A479" s="220"/>
      <c r="B479" s="220"/>
      <c r="C479" s="220"/>
      <c r="D479" s="220"/>
      <c r="E479" s="220"/>
      <c r="F479" s="220"/>
      <c r="G479" s="220"/>
      <c r="H479" s="220"/>
    </row>
    <row r="480" spans="1:8" ht="18.75" customHeight="1">
      <c r="A480" s="220"/>
      <c r="B480" s="220"/>
      <c r="C480" s="220"/>
      <c r="D480" s="220"/>
      <c r="E480" s="220"/>
      <c r="F480" s="220"/>
      <c r="G480" s="220"/>
      <c r="H480" s="220"/>
    </row>
    <row r="481" spans="1:8" ht="18.75" customHeight="1">
      <c r="A481" s="220"/>
      <c r="B481" s="220"/>
      <c r="C481" s="220"/>
      <c r="D481" s="220"/>
      <c r="E481" s="220"/>
      <c r="F481" s="220"/>
      <c r="G481" s="220"/>
      <c r="H481" s="220"/>
    </row>
    <row r="482" spans="1:8" ht="18.75" customHeight="1">
      <c r="A482" s="220"/>
      <c r="B482" s="220"/>
      <c r="C482" s="220"/>
      <c r="D482" s="220"/>
      <c r="E482" s="220"/>
      <c r="F482" s="220"/>
      <c r="G482" s="220"/>
      <c r="H482" s="220"/>
    </row>
    <row r="483" spans="1:8" ht="18.75" customHeight="1">
      <c r="A483" s="220"/>
      <c r="B483" s="220"/>
      <c r="C483" s="220"/>
      <c r="D483" s="220"/>
      <c r="E483" s="220"/>
      <c r="F483" s="220"/>
      <c r="G483" s="220"/>
      <c r="H483" s="220"/>
    </row>
    <row r="484" spans="1:8" ht="18.75" customHeight="1">
      <c r="A484" s="220"/>
      <c r="B484" s="220"/>
      <c r="C484" s="220"/>
      <c r="D484" s="220"/>
      <c r="E484" s="220"/>
      <c r="F484" s="220"/>
      <c r="G484" s="220"/>
      <c r="H484" s="220"/>
    </row>
    <row r="485" spans="1:8" ht="18.75" customHeight="1">
      <c r="A485" s="220"/>
      <c r="B485" s="220"/>
      <c r="C485" s="220"/>
      <c r="D485" s="220"/>
      <c r="E485" s="220"/>
      <c r="F485" s="220"/>
      <c r="G485" s="220"/>
      <c r="H485" s="220"/>
    </row>
    <row r="486" spans="1:8" ht="18.75" customHeight="1">
      <c r="A486" s="220"/>
      <c r="B486" s="220"/>
      <c r="C486" s="220"/>
      <c r="D486" s="220"/>
      <c r="E486" s="220"/>
      <c r="F486" s="220"/>
      <c r="G486" s="220"/>
      <c r="H486" s="220"/>
    </row>
    <row r="487" spans="1:8" ht="18.75" customHeight="1">
      <c r="A487" s="220"/>
      <c r="B487" s="220"/>
      <c r="C487" s="220"/>
      <c r="D487" s="220"/>
      <c r="E487" s="220"/>
      <c r="F487" s="220"/>
      <c r="G487" s="220"/>
      <c r="H487" s="220"/>
    </row>
    <row r="488" spans="1:8" ht="18.75" customHeight="1">
      <c r="A488" s="220"/>
      <c r="B488" s="220"/>
      <c r="C488" s="220"/>
      <c r="D488" s="220"/>
      <c r="E488" s="220"/>
      <c r="F488" s="220"/>
      <c r="G488" s="220"/>
      <c r="H488" s="220"/>
    </row>
    <row r="489" spans="1:8" ht="18.75" customHeight="1">
      <c r="A489" s="220"/>
      <c r="B489" s="220"/>
      <c r="C489" s="220"/>
      <c r="D489" s="220"/>
      <c r="E489" s="220"/>
      <c r="F489" s="220"/>
      <c r="G489" s="220"/>
      <c r="H489" s="220"/>
    </row>
    <row r="490" spans="1:8" ht="18.75" customHeight="1">
      <c r="A490" s="220"/>
      <c r="B490" s="220"/>
      <c r="C490" s="220"/>
      <c r="D490" s="220"/>
      <c r="E490" s="220"/>
      <c r="F490" s="220"/>
      <c r="G490" s="220"/>
      <c r="H490" s="220"/>
    </row>
    <row r="491" spans="1:8" ht="18.75" customHeight="1">
      <c r="A491" s="220"/>
      <c r="B491" s="220"/>
      <c r="C491" s="220"/>
      <c r="D491" s="220"/>
      <c r="E491" s="220"/>
      <c r="F491" s="220"/>
      <c r="G491" s="220"/>
      <c r="H491" s="220"/>
    </row>
    <row r="492" spans="1:8" ht="18.75" customHeight="1">
      <c r="A492" s="220"/>
      <c r="B492" s="220"/>
      <c r="C492" s="220"/>
      <c r="D492" s="220"/>
      <c r="E492" s="220"/>
      <c r="F492" s="220"/>
      <c r="G492" s="220"/>
      <c r="H492" s="220"/>
    </row>
    <row r="493" spans="1:8" ht="18.75" customHeight="1">
      <c r="A493" s="220"/>
      <c r="B493" s="220"/>
      <c r="C493" s="220"/>
      <c r="D493" s="220"/>
      <c r="E493" s="220"/>
      <c r="F493" s="220"/>
      <c r="G493" s="220"/>
      <c r="H493" s="220"/>
    </row>
    <row r="494" spans="1:8" ht="18.75" customHeight="1">
      <c r="A494" s="220"/>
      <c r="B494" s="220"/>
      <c r="C494" s="220"/>
      <c r="D494" s="220"/>
      <c r="E494" s="220"/>
      <c r="F494" s="220"/>
      <c r="G494" s="220"/>
      <c r="H494" s="220"/>
    </row>
    <row r="495" spans="1:8" ht="18.75" customHeight="1">
      <c r="A495" s="220"/>
      <c r="B495" s="220"/>
      <c r="C495" s="220"/>
      <c r="D495" s="220"/>
      <c r="E495" s="220"/>
      <c r="F495" s="220"/>
      <c r="G495" s="220"/>
      <c r="H495" s="220"/>
    </row>
    <row r="496" spans="1:8" ht="18.75" customHeight="1">
      <c r="A496" s="220"/>
      <c r="B496" s="220"/>
      <c r="C496" s="220"/>
      <c r="D496" s="220"/>
      <c r="E496" s="220"/>
      <c r="F496" s="220"/>
      <c r="G496" s="220"/>
      <c r="H496" s="220"/>
    </row>
    <row r="497" spans="1:8" ht="18.75" customHeight="1">
      <c r="A497" s="220"/>
      <c r="B497" s="220"/>
      <c r="C497" s="220"/>
      <c r="D497" s="220"/>
      <c r="E497" s="220"/>
      <c r="F497" s="220"/>
      <c r="G497" s="220"/>
      <c r="H497" s="220"/>
    </row>
    <row r="498" spans="1:8" ht="18.75" customHeight="1">
      <c r="A498" s="220"/>
      <c r="B498" s="220"/>
      <c r="C498" s="220"/>
      <c r="D498" s="220"/>
      <c r="E498" s="220"/>
      <c r="F498" s="220"/>
      <c r="G498" s="220"/>
      <c r="H498" s="220"/>
    </row>
    <row r="499" spans="1:8" ht="18.75" customHeight="1">
      <c r="A499" s="220"/>
      <c r="B499" s="220"/>
      <c r="C499" s="220"/>
      <c r="D499" s="220"/>
      <c r="E499" s="220"/>
      <c r="F499" s="220"/>
      <c r="G499" s="220"/>
      <c r="H499" s="220"/>
    </row>
    <row r="500" spans="1:8" ht="18.75" customHeight="1">
      <c r="A500" s="220"/>
      <c r="B500" s="220"/>
      <c r="C500" s="220"/>
      <c r="D500" s="220"/>
      <c r="E500" s="220"/>
      <c r="F500" s="220"/>
      <c r="G500" s="220"/>
      <c r="H500" s="220"/>
    </row>
    <row r="501" spans="1:8" ht="18.75" customHeight="1">
      <c r="A501" s="220"/>
      <c r="B501" s="220"/>
      <c r="C501" s="220"/>
      <c r="D501" s="220"/>
      <c r="E501" s="220"/>
      <c r="F501" s="220"/>
      <c r="G501" s="220"/>
      <c r="H501" s="220"/>
    </row>
    <row r="502" spans="1:8" ht="18.75" customHeight="1">
      <c r="A502" s="220"/>
      <c r="B502" s="220"/>
      <c r="C502" s="220"/>
      <c r="D502" s="220"/>
      <c r="E502" s="220"/>
      <c r="F502" s="220"/>
      <c r="G502" s="220"/>
      <c r="H502" s="220"/>
    </row>
    <row r="503" spans="1:8" ht="18.75" customHeight="1">
      <c r="A503" s="220"/>
      <c r="B503" s="220"/>
      <c r="C503" s="220"/>
      <c r="D503" s="220"/>
      <c r="E503" s="220"/>
      <c r="F503" s="220"/>
      <c r="G503" s="220"/>
      <c r="H503" s="220"/>
    </row>
    <row r="504" spans="1:8" ht="18.75" customHeight="1">
      <c r="A504" s="220"/>
      <c r="B504" s="220"/>
      <c r="C504" s="220"/>
      <c r="D504" s="220"/>
      <c r="E504" s="220"/>
      <c r="F504" s="220"/>
      <c r="G504" s="220"/>
      <c r="H504" s="220"/>
    </row>
    <row r="505" spans="1:8" ht="18.75" customHeight="1">
      <c r="A505" s="220"/>
      <c r="B505" s="220"/>
      <c r="C505" s="220"/>
      <c r="D505" s="220"/>
      <c r="E505" s="220"/>
      <c r="F505" s="220"/>
      <c r="G505" s="220"/>
      <c r="H505" s="220"/>
    </row>
    <row r="506" spans="1:8" ht="18.75" customHeight="1">
      <c r="A506" s="220"/>
      <c r="B506" s="220"/>
      <c r="C506" s="220"/>
      <c r="D506" s="220"/>
      <c r="E506" s="220"/>
      <c r="F506" s="220"/>
      <c r="G506" s="220"/>
      <c r="H506" s="220"/>
    </row>
    <row r="507" spans="1:8" ht="18.75" customHeight="1">
      <c r="A507" s="220"/>
      <c r="B507" s="220"/>
      <c r="C507" s="220"/>
      <c r="D507" s="220"/>
      <c r="E507" s="220"/>
      <c r="F507" s="220"/>
      <c r="G507" s="220"/>
      <c r="H507" s="220"/>
    </row>
    <row r="508" spans="1:8" ht="18.75" customHeight="1">
      <c r="A508" s="220"/>
      <c r="B508" s="220"/>
      <c r="C508" s="220"/>
      <c r="D508" s="220"/>
      <c r="E508" s="220"/>
      <c r="F508" s="220"/>
      <c r="G508" s="220"/>
      <c r="H508" s="220"/>
    </row>
    <row r="509" spans="1:8" ht="18.75" customHeight="1">
      <c r="A509" s="220"/>
      <c r="B509" s="220"/>
      <c r="C509" s="220"/>
      <c r="D509" s="220"/>
      <c r="E509" s="220"/>
      <c r="F509" s="220"/>
      <c r="G509" s="220"/>
      <c r="H509" s="220"/>
    </row>
    <row r="510" spans="1:8" ht="18.75" customHeight="1">
      <c r="A510" s="220"/>
      <c r="B510" s="220"/>
      <c r="C510" s="220"/>
      <c r="D510" s="220"/>
      <c r="E510" s="220"/>
      <c r="F510" s="220"/>
      <c r="G510" s="220"/>
      <c r="H510" s="220"/>
    </row>
    <row r="511" spans="1:8" ht="18.75" customHeight="1">
      <c r="A511" s="220"/>
      <c r="B511" s="220"/>
      <c r="C511" s="220"/>
      <c r="D511" s="220"/>
      <c r="E511" s="220"/>
      <c r="F511" s="220"/>
      <c r="G511" s="220"/>
      <c r="H511" s="220"/>
    </row>
    <row r="512" spans="1:8" ht="18.75" customHeight="1">
      <c r="A512" s="220"/>
      <c r="B512" s="220"/>
      <c r="C512" s="220"/>
      <c r="D512" s="220"/>
      <c r="E512" s="220"/>
      <c r="F512" s="220"/>
      <c r="G512" s="220"/>
      <c r="H512" s="220"/>
    </row>
    <row r="513" spans="1:8" ht="18.75" customHeight="1">
      <c r="A513" s="220"/>
      <c r="B513" s="220"/>
      <c r="C513" s="220"/>
      <c r="D513" s="220"/>
      <c r="E513" s="220"/>
      <c r="F513" s="220"/>
      <c r="G513" s="220"/>
      <c r="H513" s="220"/>
    </row>
    <row r="514" spans="1:8" ht="18.75" customHeight="1">
      <c r="A514" s="220"/>
      <c r="B514" s="220"/>
      <c r="C514" s="220"/>
      <c r="D514" s="220"/>
      <c r="E514" s="220"/>
      <c r="F514" s="220"/>
      <c r="G514" s="220"/>
      <c r="H514" s="220"/>
    </row>
    <row r="515" spans="1:8" ht="18.75" customHeight="1">
      <c r="A515" s="220"/>
      <c r="B515" s="220"/>
      <c r="C515" s="220"/>
      <c r="D515" s="220"/>
      <c r="E515" s="220"/>
      <c r="F515" s="220"/>
      <c r="G515" s="220"/>
      <c r="H515" s="220"/>
    </row>
    <row r="516" spans="1:8" ht="18.75" customHeight="1">
      <c r="A516" s="220"/>
      <c r="B516" s="220"/>
      <c r="C516" s="220"/>
      <c r="D516" s="220"/>
      <c r="E516" s="220"/>
      <c r="F516" s="220"/>
      <c r="G516" s="220"/>
      <c r="H516" s="220"/>
    </row>
    <row r="517" spans="1:8" ht="18.75" customHeight="1">
      <c r="A517" s="220"/>
      <c r="B517" s="220"/>
      <c r="C517" s="220"/>
      <c r="D517" s="220"/>
      <c r="E517" s="220"/>
      <c r="F517" s="220"/>
      <c r="G517" s="220"/>
      <c r="H517" s="220"/>
    </row>
    <row r="518" spans="1:8" ht="18.75" customHeight="1">
      <c r="A518" s="220"/>
      <c r="B518" s="220"/>
      <c r="C518" s="220"/>
      <c r="D518" s="220"/>
      <c r="E518" s="220"/>
      <c r="F518" s="220"/>
      <c r="G518" s="220"/>
      <c r="H518" s="220"/>
    </row>
  </sheetData>
  <sheetProtection/>
  <mergeCells count="25">
    <mergeCell ref="A25:C25"/>
    <mergeCell ref="A8:H8"/>
    <mergeCell ref="A13:C13"/>
    <mergeCell ref="A14:C14"/>
    <mergeCell ref="A23:C23"/>
    <mergeCell ref="A22:C22"/>
    <mergeCell ref="A55:I55"/>
    <mergeCell ref="A31:I31"/>
    <mergeCell ref="A2:I2"/>
    <mergeCell ref="A4:I4"/>
    <mergeCell ref="A5:I5"/>
    <mergeCell ref="A7:I7"/>
    <mergeCell ref="A10:C10"/>
    <mergeCell ref="A9:C9"/>
    <mergeCell ref="A11:C11"/>
    <mergeCell ref="A12:C12"/>
    <mergeCell ref="A1:I1"/>
    <mergeCell ref="A19:C19"/>
    <mergeCell ref="A20:C20"/>
    <mergeCell ref="A21:C21"/>
    <mergeCell ref="A15:C15"/>
    <mergeCell ref="A16:C16"/>
    <mergeCell ref="A17:C17"/>
    <mergeCell ref="A18:C18"/>
    <mergeCell ref="A3:I3"/>
  </mergeCells>
  <printOptions/>
  <pageMargins left="0.75" right="0.75" top="1" bottom="0.5" header="0.5" footer="0.5"/>
  <pageSetup horizontalDpi="600" verticalDpi="600" orientation="portrait" scale="75" r:id="rId1"/>
  <headerFooter alignWithMargins="0">
    <oddHeader>&amp;CPre-Vocational Half Day</oddHeader>
    <oddFooter>&amp;R 03/09/2006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3:F34"/>
  <sheetViews>
    <sheetView workbookViewId="0" topLeftCell="A1">
      <selection activeCell="C18" sqref="C18"/>
    </sheetView>
  </sheetViews>
  <sheetFormatPr defaultColWidth="9.00390625" defaultRowHeight="15.75"/>
  <cols>
    <col min="3" max="3" width="12.50390625" style="0" customWidth="1"/>
  </cols>
  <sheetData>
    <row r="3" spans="2:6" ht="15.75">
      <c r="B3" s="234" t="s">
        <v>514</v>
      </c>
      <c r="C3" s="234" t="s">
        <v>517</v>
      </c>
      <c r="D3" s="234" t="s">
        <v>515</v>
      </c>
      <c r="E3" s="234" t="s">
        <v>516</v>
      </c>
      <c r="F3" s="234" t="s">
        <v>514</v>
      </c>
    </row>
    <row r="4" spans="2:6" ht="15.75">
      <c r="B4" s="42" t="s">
        <v>762</v>
      </c>
      <c r="C4" s="42" t="s">
        <v>481</v>
      </c>
      <c r="D4" s="42">
        <v>2</v>
      </c>
      <c r="E4" s="42">
        <v>1</v>
      </c>
      <c r="F4" s="52">
        <v>2</v>
      </c>
    </row>
    <row r="5" spans="2:6" ht="15.75">
      <c r="B5" s="42" t="s">
        <v>763</v>
      </c>
      <c r="C5" s="42" t="s">
        <v>481</v>
      </c>
      <c r="D5" s="42">
        <v>1</v>
      </c>
      <c r="E5" s="42">
        <v>1</v>
      </c>
      <c r="F5" s="52">
        <v>1</v>
      </c>
    </row>
    <row r="6" spans="2:6" ht="15.75">
      <c r="B6" s="2" t="s">
        <v>506</v>
      </c>
      <c r="C6" s="1" t="s">
        <v>518</v>
      </c>
      <c r="D6" s="1">
        <v>1</v>
      </c>
      <c r="E6" s="1">
        <v>1</v>
      </c>
      <c r="F6" s="52">
        <f>+D6/E6</f>
        <v>1</v>
      </c>
    </row>
    <row r="7" spans="2:6" ht="15.75">
      <c r="B7" s="3" t="s">
        <v>513</v>
      </c>
      <c r="C7" s="1" t="s">
        <v>519</v>
      </c>
      <c r="D7" s="1">
        <v>1</v>
      </c>
      <c r="E7" s="1">
        <f>+E6+0.5</f>
        <v>1.5</v>
      </c>
      <c r="F7" s="52">
        <f aca="true" t="shared" si="0" ref="F7:F34">+D7/E7</f>
        <v>0.6666666666666666</v>
      </c>
    </row>
    <row r="8" spans="2:6" ht="15.75">
      <c r="B8" s="2" t="s">
        <v>507</v>
      </c>
      <c r="C8" s="1" t="s">
        <v>519</v>
      </c>
      <c r="D8" s="1">
        <f>+D7</f>
        <v>1</v>
      </c>
      <c r="E8" s="1">
        <f aca="true" t="shared" si="1" ref="E8:E34">+E7+0.5</f>
        <v>2</v>
      </c>
      <c r="F8" s="52">
        <f t="shared" si="0"/>
        <v>0.5</v>
      </c>
    </row>
    <row r="9" spans="2:6" ht="15.75">
      <c r="B9" s="3" t="s">
        <v>502</v>
      </c>
      <c r="C9" s="1" t="s">
        <v>519</v>
      </c>
      <c r="D9" s="1">
        <f aca="true" t="shared" si="2" ref="C9:D34">+D8</f>
        <v>1</v>
      </c>
      <c r="E9" s="1">
        <f t="shared" si="1"/>
        <v>2.5</v>
      </c>
      <c r="F9" s="52">
        <f t="shared" si="0"/>
        <v>0.4</v>
      </c>
    </row>
    <row r="10" spans="2:6" ht="15.75">
      <c r="B10" s="3" t="s">
        <v>508</v>
      </c>
      <c r="C10" s="1" t="s">
        <v>519</v>
      </c>
      <c r="D10" s="1">
        <f t="shared" si="2"/>
        <v>1</v>
      </c>
      <c r="E10" s="1">
        <f t="shared" si="1"/>
        <v>3</v>
      </c>
      <c r="F10" s="52">
        <f t="shared" si="0"/>
        <v>0.3333333333333333</v>
      </c>
    </row>
    <row r="11" spans="2:6" ht="15.75">
      <c r="B11" s="3" t="s">
        <v>503</v>
      </c>
      <c r="C11" s="1" t="s">
        <v>519</v>
      </c>
      <c r="D11" s="1">
        <f>+D10</f>
        <v>1</v>
      </c>
      <c r="E11" s="1">
        <f>+E10+0.5</f>
        <v>3.5</v>
      </c>
      <c r="F11" s="52">
        <f t="shared" si="0"/>
        <v>0.2857142857142857</v>
      </c>
    </row>
    <row r="12" spans="2:6" ht="15.75">
      <c r="B12" s="2" t="s">
        <v>509</v>
      </c>
      <c r="C12" s="1" t="s">
        <v>519</v>
      </c>
      <c r="D12" s="1">
        <f t="shared" si="2"/>
        <v>1</v>
      </c>
      <c r="E12" s="1">
        <f t="shared" si="1"/>
        <v>4</v>
      </c>
      <c r="F12" s="52">
        <f t="shared" si="0"/>
        <v>0.25</v>
      </c>
    </row>
    <row r="13" spans="2:6" ht="15.75">
      <c r="B13" s="3" t="s">
        <v>504</v>
      </c>
      <c r="C13" s="1" t="s">
        <v>519</v>
      </c>
      <c r="D13" s="1">
        <f t="shared" si="2"/>
        <v>1</v>
      </c>
      <c r="E13" s="1">
        <f t="shared" si="1"/>
        <v>4.5</v>
      </c>
      <c r="F13" s="52">
        <f t="shared" si="0"/>
        <v>0.2222222222222222</v>
      </c>
    </row>
    <row r="14" spans="2:6" ht="15.75">
      <c r="B14" s="2" t="s">
        <v>510</v>
      </c>
      <c r="C14" s="1" t="s">
        <v>519</v>
      </c>
      <c r="D14" s="1">
        <f t="shared" si="2"/>
        <v>1</v>
      </c>
      <c r="E14" s="1">
        <f t="shared" si="1"/>
        <v>5</v>
      </c>
      <c r="F14" s="52">
        <f t="shared" si="0"/>
        <v>0.2</v>
      </c>
    </row>
    <row r="15" spans="2:6" ht="15.75">
      <c r="B15" s="3" t="s">
        <v>511</v>
      </c>
      <c r="C15" s="1" t="s">
        <v>519</v>
      </c>
      <c r="D15" s="1">
        <f t="shared" si="2"/>
        <v>1</v>
      </c>
      <c r="E15" s="1">
        <f t="shared" si="1"/>
        <v>5.5</v>
      </c>
      <c r="F15" s="52">
        <f t="shared" si="0"/>
        <v>0.18181818181818182</v>
      </c>
    </row>
    <row r="16" spans="2:6" ht="15.75">
      <c r="B16" s="2" t="s">
        <v>512</v>
      </c>
      <c r="C16" s="1" t="s">
        <v>519</v>
      </c>
      <c r="D16" s="1">
        <f t="shared" si="2"/>
        <v>1</v>
      </c>
      <c r="E16" s="1">
        <f t="shared" si="1"/>
        <v>6</v>
      </c>
      <c r="F16" s="52">
        <f t="shared" si="0"/>
        <v>0.16666666666666666</v>
      </c>
    </row>
    <row r="17" spans="2:6" ht="15.75">
      <c r="B17" s="3" t="s">
        <v>766</v>
      </c>
      <c r="C17" s="1" t="s">
        <v>519</v>
      </c>
      <c r="D17" s="1">
        <f t="shared" si="2"/>
        <v>1</v>
      </c>
      <c r="E17" s="1">
        <f t="shared" si="1"/>
        <v>6.5</v>
      </c>
      <c r="F17" s="52">
        <f t="shared" si="0"/>
        <v>0.15384615384615385</v>
      </c>
    </row>
    <row r="18" spans="2:6" ht="15.75">
      <c r="B18" s="2" t="s">
        <v>767</v>
      </c>
      <c r="C18" s="1" t="s">
        <v>519</v>
      </c>
      <c r="D18" s="1">
        <f t="shared" si="2"/>
        <v>1</v>
      </c>
      <c r="E18" s="1">
        <f t="shared" si="1"/>
        <v>7</v>
      </c>
      <c r="F18" s="52">
        <f t="shared" si="0"/>
        <v>0.14285714285714285</v>
      </c>
    </row>
    <row r="19" spans="2:6" ht="15.75">
      <c r="B19" s="3" t="s">
        <v>768</v>
      </c>
      <c r="C19" s="1" t="s">
        <v>520</v>
      </c>
      <c r="D19" s="1">
        <f t="shared" si="2"/>
        <v>1</v>
      </c>
      <c r="E19" s="1">
        <f t="shared" si="1"/>
        <v>7.5</v>
      </c>
      <c r="F19" s="52">
        <f t="shared" si="0"/>
        <v>0.13333333333333333</v>
      </c>
    </row>
    <row r="20" spans="2:6" ht="15.75">
      <c r="B20" s="2" t="s">
        <v>769</v>
      </c>
      <c r="C20" s="1" t="str">
        <f t="shared" si="2"/>
        <v>Level 1</v>
      </c>
      <c r="D20" s="1">
        <f t="shared" si="2"/>
        <v>1</v>
      </c>
      <c r="E20" s="1">
        <f t="shared" si="1"/>
        <v>8</v>
      </c>
      <c r="F20" s="52">
        <f t="shared" si="0"/>
        <v>0.125</v>
      </c>
    </row>
    <row r="21" spans="2:6" ht="15.75">
      <c r="B21" s="3" t="s">
        <v>770</v>
      </c>
      <c r="C21" s="1" t="str">
        <f t="shared" si="2"/>
        <v>Level 1</v>
      </c>
      <c r="D21" s="1">
        <f t="shared" si="2"/>
        <v>1</v>
      </c>
      <c r="E21" s="1">
        <f t="shared" si="1"/>
        <v>8.5</v>
      </c>
      <c r="F21" s="52">
        <f t="shared" si="0"/>
        <v>0.11764705882352941</v>
      </c>
    </row>
    <row r="22" spans="2:6" ht="15.75">
      <c r="B22" s="2" t="s">
        <v>771</v>
      </c>
      <c r="C22" s="1" t="str">
        <f t="shared" si="2"/>
        <v>Level 1</v>
      </c>
      <c r="D22" s="1">
        <f t="shared" si="2"/>
        <v>1</v>
      </c>
      <c r="E22" s="1">
        <f t="shared" si="1"/>
        <v>9</v>
      </c>
      <c r="F22" s="52">
        <f t="shared" si="0"/>
        <v>0.1111111111111111</v>
      </c>
    </row>
    <row r="23" spans="2:6" ht="15.75">
      <c r="B23" s="2" t="s">
        <v>772</v>
      </c>
      <c r="C23" s="1" t="str">
        <f t="shared" si="2"/>
        <v>Level 1</v>
      </c>
      <c r="D23" s="1">
        <f t="shared" si="2"/>
        <v>1</v>
      </c>
      <c r="E23" s="1">
        <f t="shared" si="1"/>
        <v>9.5</v>
      </c>
      <c r="F23" s="52">
        <f t="shared" si="0"/>
        <v>0.10526315789473684</v>
      </c>
    </row>
    <row r="24" spans="2:6" ht="15.75">
      <c r="B24" s="2" t="s">
        <v>773</v>
      </c>
      <c r="C24" s="1" t="str">
        <f t="shared" si="2"/>
        <v>Level 1</v>
      </c>
      <c r="D24" s="1">
        <f t="shared" si="2"/>
        <v>1</v>
      </c>
      <c r="E24" s="1">
        <f t="shared" si="1"/>
        <v>10</v>
      </c>
      <c r="F24" s="52">
        <f t="shared" si="0"/>
        <v>0.1</v>
      </c>
    </row>
    <row r="25" spans="2:6" ht="15.75">
      <c r="B25" s="2" t="s">
        <v>774</v>
      </c>
      <c r="C25" s="1" t="str">
        <f t="shared" si="2"/>
        <v>Level 1</v>
      </c>
      <c r="D25" s="1">
        <f t="shared" si="2"/>
        <v>1</v>
      </c>
      <c r="E25" s="1">
        <f t="shared" si="1"/>
        <v>10.5</v>
      </c>
      <c r="F25" s="52">
        <f t="shared" si="0"/>
        <v>0.09523809523809523</v>
      </c>
    </row>
    <row r="26" spans="2:6" ht="15.75">
      <c r="B26" s="2" t="s">
        <v>775</v>
      </c>
      <c r="C26" s="1" t="str">
        <f t="shared" si="2"/>
        <v>Level 1</v>
      </c>
      <c r="D26" s="1">
        <f t="shared" si="2"/>
        <v>1</v>
      </c>
      <c r="E26" s="1">
        <f t="shared" si="1"/>
        <v>11</v>
      </c>
      <c r="F26" s="52">
        <f t="shared" si="0"/>
        <v>0.09090909090909091</v>
      </c>
    </row>
    <row r="27" spans="2:6" ht="15.75">
      <c r="B27" s="2" t="s">
        <v>776</v>
      </c>
      <c r="C27" s="1" t="str">
        <f t="shared" si="2"/>
        <v>Level 1</v>
      </c>
      <c r="D27" s="1">
        <f t="shared" si="2"/>
        <v>1</v>
      </c>
      <c r="E27" s="1">
        <f t="shared" si="1"/>
        <v>11.5</v>
      </c>
      <c r="F27" s="52">
        <f t="shared" si="0"/>
        <v>0.08695652173913043</v>
      </c>
    </row>
    <row r="28" spans="2:6" ht="15.75">
      <c r="B28" s="2" t="s">
        <v>777</v>
      </c>
      <c r="C28" s="1" t="str">
        <f t="shared" si="2"/>
        <v>Level 1</v>
      </c>
      <c r="D28" s="1">
        <f t="shared" si="2"/>
        <v>1</v>
      </c>
      <c r="E28" s="1">
        <f t="shared" si="1"/>
        <v>12</v>
      </c>
      <c r="F28" s="52">
        <f t="shared" si="0"/>
        <v>0.08333333333333333</v>
      </c>
    </row>
    <row r="29" spans="2:6" ht="15.75">
      <c r="B29" s="2" t="s">
        <v>778</v>
      </c>
      <c r="C29" s="1" t="str">
        <f t="shared" si="2"/>
        <v>Level 1</v>
      </c>
      <c r="D29" s="1">
        <f t="shared" si="2"/>
        <v>1</v>
      </c>
      <c r="E29" s="1">
        <f t="shared" si="1"/>
        <v>12.5</v>
      </c>
      <c r="F29" s="52">
        <f t="shared" si="0"/>
        <v>0.08</v>
      </c>
    </row>
    <row r="30" spans="2:6" ht="15.75">
      <c r="B30" s="2" t="s">
        <v>779</v>
      </c>
      <c r="C30" s="1" t="str">
        <f t="shared" si="2"/>
        <v>Level 1</v>
      </c>
      <c r="D30" s="1">
        <f t="shared" si="2"/>
        <v>1</v>
      </c>
      <c r="E30" s="1">
        <f t="shared" si="1"/>
        <v>13</v>
      </c>
      <c r="F30" s="52">
        <f t="shared" si="0"/>
        <v>0.07692307692307693</v>
      </c>
    </row>
    <row r="31" spans="2:6" ht="15.75">
      <c r="B31" s="2" t="s">
        <v>780</v>
      </c>
      <c r="C31" s="1" t="str">
        <f t="shared" si="2"/>
        <v>Level 1</v>
      </c>
      <c r="D31" s="1">
        <f t="shared" si="2"/>
        <v>1</v>
      </c>
      <c r="E31" s="1">
        <f t="shared" si="1"/>
        <v>13.5</v>
      </c>
      <c r="F31" s="52">
        <f t="shared" si="0"/>
        <v>0.07407407407407407</v>
      </c>
    </row>
    <row r="32" spans="2:6" ht="15.75">
      <c r="B32" s="2" t="s">
        <v>781</v>
      </c>
      <c r="C32" s="1" t="str">
        <f t="shared" si="2"/>
        <v>Level 1</v>
      </c>
      <c r="D32" s="1">
        <f t="shared" si="2"/>
        <v>1</v>
      </c>
      <c r="E32" s="1">
        <f t="shared" si="1"/>
        <v>14</v>
      </c>
      <c r="F32" s="52">
        <f t="shared" si="0"/>
        <v>0.07142857142857142</v>
      </c>
    </row>
    <row r="33" spans="2:6" ht="15.75">
      <c r="B33" s="2" t="s">
        <v>782</v>
      </c>
      <c r="C33" s="1" t="str">
        <f t="shared" si="2"/>
        <v>Level 1</v>
      </c>
      <c r="D33" s="1">
        <f t="shared" si="2"/>
        <v>1</v>
      </c>
      <c r="E33" s="1">
        <f t="shared" si="1"/>
        <v>14.5</v>
      </c>
      <c r="F33" s="52">
        <f t="shared" si="0"/>
        <v>0.06896551724137931</v>
      </c>
    </row>
    <row r="34" spans="2:6" ht="15.75">
      <c r="B34" s="2" t="s">
        <v>783</v>
      </c>
      <c r="C34" s="1" t="s">
        <v>521</v>
      </c>
      <c r="D34" s="1">
        <f t="shared" si="2"/>
        <v>1</v>
      </c>
      <c r="E34" s="1">
        <f t="shared" si="1"/>
        <v>15</v>
      </c>
      <c r="F34" s="52">
        <f t="shared" si="0"/>
        <v>0.06666666666666667</v>
      </c>
    </row>
  </sheetData>
  <sheetProtection password="C9CB"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&amp;LPre Vocational</oddHeader>
    <oddFooter>&amp;R 03/09/2006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B13"/>
  <sheetViews>
    <sheetView workbookViewId="0" topLeftCell="A1">
      <selection activeCell="A10" sqref="A10"/>
    </sheetView>
  </sheetViews>
  <sheetFormatPr defaultColWidth="9.00390625" defaultRowHeight="15.75"/>
  <cols>
    <col min="1" max="1" width="14.125" style="0" customWidth="1"/>
  </cols>
  <sheetData>
    <row r="4" spans="1:2" ht="15.75">
      <c r="A4" t="s">
        <v>736</v>
      </c>
      <c r="B4" t="s">
        <v>737</v>
      </c>
    </row>
    <row r="5" ht="15.75">
      <c r="A5" t="s">
        <v>701</v>
      </c>
    </row>
    <row r="6" spans="1:2" ht="15.75">
      <c r="A6" t="s">
        <v>738</v>
      </c>
      <c r="B6" t="s">
        <v>739</v>
      </c>
    </row>
    <row r="7" ht="15.75">
      <c r="A7" t="s">
        <v>702</v>
      </c>
    </row>
    <row r="8" spans="1:2" ht="15.75">
      <c r="A8" t="s">
        <v>740</v>
      </c>
      <c r="B8" s="199" t="s">
        <v>741</v>
      </c>
    </row>
    <row r="9" ht="15.75">
      <c r="A9" t="s">
        <v>124</v>
      </c>
    </row>
    <row r="10" ht="15.75">
      <c r="A10" t="s">
        <v>703</v>
      </c>
    </row>
    <row r="11" ht="15.75">
      <c r="A11" t="s">
        <v>704</v>
      </c>
    </row>
    <row r="12" spans="1:2" ht="15.75">
      <c r="A12" t="s">
        <v>728</v>
      </c>
      <c r="B12" t="s">
        <v>743</v>
      </c>
    </row>
    <row r="13" ht="15.75">
      <c r="A13" t="s">
        <v>742</v>
      </c>
    </row>
  </sheetData>
  <sheetProtection password="C9CB"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&amp;LPre Vocational</oddHeader>
    <oddFooter>&amp;R 03/09/2006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 Alan Seese, 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Alan Seese</dc:creator>
  <cp:keywords/>
  <dc:description/>
  <cp:lastModifiedBy>Human Services</cp:lastModifiedBy>
  <cp:lastPrinted>2006-03-15T00:30:08Z</cp:lastPrinted>
  <dcterms:created xsi:type="dcterms:W3CDTF">2002-05-06T13:14:42Z</dcterms:created>
  <dcterms:modified xsi:type="dcterms:W3CDTF">2006-03-17T20:56:29Z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-936606913</vt:i4>
  </property>
  <property fmtid="{D5CDD505-2E9C-101B-9397-08002B2CF9AE}" pid="3" name="_EmailSubject">
    <vt:lpwstr>Pre Vocational Services Spreadsheet</vt:lpwstr>
  </property>
  <property fmtid="{D5CDD505-2E9C-101B-9397-08002B2CF9AE}" pid="4" name="_AuthorEmail">
    <vt:lpwstr>smummert@state.pa.us</vt:lpwstr>
  </property>
  <property fmtid="{D5CDD505-2E9C-101B-9397-08002B2CF9AE}" pid="5" name="_AuthorEmailDisplayName">
    <vt:lpwstr>Mummert, Sandra</vt:lpwstr>
  </property>
  <property fmtid="{D5CDD505-2E9C-101B-9397-08002B2CF9AE}" pid="6" name="_PreviousAdHocReviewCycleID">
    <vt:i4>-1114640534</vt:i4>
  </property>
  <property fmtid="{D5CDD505-2E9C-101B-9397-08002B2CF9AE}" pid="7" name="display_urn:schemas-microsoft-com:office:office#Editor">
    <vt:lpwstr>System Account</vt:lpwstr>
  </property>
  <property fmtid="{D5CDD505-2E9C-101B-9397-08002B2CF9AE}" pid="8" name="xd_Signature">
    <vt:lpwstr/>
  </property>
  <property fmtid="{D5CDD505-2E9C-101B-9397-08002B2CF9AE}" pid="9" name="Order">
    <vt:lpwstr>71400.0000000000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PublishingStartDate">
    <vt:lpwstr/>
  </property>
  <property fmtid="{D5CDD505-2E9C-101B-9397-08002B2CF9AE}" pid="13" name="PublishingExpirationDate">
    <vt:lpwstr/>
  </property>
  <property fmtid="{D5CDD505-2E9C-101B-9397-08002B2CF9AE}" pid="14" name="display_urn:schemas-microsoft-com:office:office#Author">
    <vt:lpwstr>System Account</vt:lpwstr>
  </property>
  <property fmtid="{D5CDD505-2E9C-101B-9397-08002B2CF9AE}" pid="15" name="_dlc_Exempt">
    <vt:lpwstr/>
  </property>
  <property fmtid="{D5CDD505-2E9C-101B-9397-08002B2CF9AE}" pid="16" name="ContentTypeId">
    <vt:lpwstr>0x010100889C5CD66D6B5C4DB2AD5CE4AD94F22B</vt:lpwstr>
  </property>
  <property fmtid="{D5CDD505-2E9C-101B-9397-08002B2CF9AE}" pid="17" name="_SourceUrl">
    <vt:lpwstr/>
  </property>
  <property fmtid="{D5CDD505-2E9C-101B-9397-08002B2CF9AE}" pid="18" name="_SharedFileIndex">
    <vt:lpwstr/>
  </property>
</Properties>
</file>