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781" activeTab="5"/>
  </bookViews>
  <sheets>
    <sheet name="RESIDENTIAL COSTS" sheetId="1" r:id="rId1"/>
    <sheet name="PERSONNEL-BENEFITS" sheetId="2" r:id="rId2"/>
    <sheet name="OPERATING EXPENSE" sheetId="3" r:id="rId3"/>
    <sheet name="FIXED ASSETS" sheetId="4" r:id="rId4"/>
    <sheet name="ADD ONS" sheetId="5" r:id="rId5"/>
    <sheet name="Instructions" sheetId="6" r:id="rId6"/>
  </sheets>
  <definedNames>
    <definedName name="Funding_Sources">'RESIDENTIAL COSTS'!$AY$12:$AY$15</definedName>
    <definedName name="_xlnm.Print_Area" localSheetId="3">'FIXED ASSETS'!$A$1:$E$48</definedName>
    <definedName name="_xlnm.Print_Area" localSheetId="5">'Instructions'!$A$1:$I$1135</definedName>
    <definedName name="_xlnm.Print_Area" localSheetId="0">'RESIDENTIAL COSTS'!$D$8:$AS$78</definedName>
    <definedName name="_xlnm.Print_Titles" localSheetId="4">'ADD ONS'!$A:$E,'ADD ONS'!$6:$9</definedName>
    <definedName name="_xlnm.Print_Titles" localSheetId="1">'PERSONNEL-BENEFITS'!$1:$5</definedName>
    <definedName name="_xlnm.Print_Titles" localSheetId="0">'RESIDENTIAL COSTS'!$A:$C,'RESIDENTIAL COSTS'!$1:$7</definedName>
  </definedNames>
  <calcPr fullCalcOnLoad="1"/>
</workbook>
</file>

<file path=xl/comments1.xml><?xml version="1.0" encoding="utf-8"?>
<comments xmlns="http://schemas.openxmlformats.org/spreadsheetml/2006/main">
  <authors>
    <author>JBischof</author>
    <author>DPWUSERY</author>
  </authors>
  <commentList>
    <comment ref="AO4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yearly revenue</t>
        </r>
      </text>
    </comment>
    <comment ref="AS4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yearly revenue</t>
        </r>
      </text>
    </comment>
    <comment ref="G30" authorId="1">
      <text>
        <r>
          <rPr>
            <b/>
            <sz val="8"/>
            <rFont val="Tahoma"/>
            <family val="0"/>
          </rPr>
          <t>DPWUSERY:</t>
        </r>
        <r>
          <rPr>
            <sz val="8"/>
            <rFont val="Tahoma"/>
            <family val="0"/>
          </rPr>
          <t xml:space="preserve">
This cell is linked to the ineligible costs for Resident 1 on the Add Ones worksheet</t>
        </r>
      </text>
    </comment>
  </commentList>
</comments>
</file>

<file path=xl/sharedStrings.xml><?xml version="1.0" encoding="utf-8"?>
<sst xmlns="http://schemas.openxmlformats.org/spreadsheetml/2006/main" count="1303" uniqueCount="1024">
  <si>
    <t>In Column H, enter the annual cost of the behavioral services for</t>
  </si>
  <si>
    <t>In Column J, enter the annual cost of the behavioral services for</t>
  </si>
  <si>
    <t>In Column L, enter the annual cost of the behavioral services for</t>
  </si>
  <si>
    <t>In Column N,  enter the annual cost of the behavioral services for</t>
  </si>
  <si>
    <t>In Column P, enter the annual cost of the behavioral services for</t>
  </si>
  <si>
    <t>Resident 1 on Line 24</t>
  </si>
  <si>
    <t>Resident 2 on Line 25.</t>
  </si>
  <si>
    <t>Resident 3 on Line 26.</t>
  </si>
  <si>
    <t>Resident 4 on Line 27.</t>
  </si>
  <si>
    <t>Resident 5 on Line 28.</t>
  </si>
  <si>
    <t>Resident 6 on Line 29.</t>
  </si>
  <si>
    <t>In Column R, enter the annual cost of the behavioral services for</t>
  </si>
  <si>
    <t>Resident 7 on Line 30</t>
  </si>
  <si>
    <t>In Column T, enter the annual cost of the behavioral services for</t>
  </si>
  <si>
    <t>Resident 8 on Line 31.</t>
  </si>
  <si>
    <t>In Column V, enter the annual cost of the behavioral services for</t>
  </si>
  <si>
    <t>Resident 9 on Line 32.</t>
  </si>
  <si>
    <t>In Column X, enter the annual cost of the behavioral services for</t>
  </si>
  <si>
    <t>Resident 10 on Line 33.</t>
  </si>
  <si>
    <t>Line 37-46</t>
  </si>
  <si>
    <t>Line 43 - Resident 7</t>
  </si>
  <si>
    <t>Line 44 - Resident 8</t>
  </si>
  <si>
    <t>Line 45 - Resident 9</t>
  </si>
  <si>
    <t>Line 46 - Resident 10</t>
  </si>
  <si>
    <t>In Column B,  enter the total number of hours per week of nursing</t>
  </si>
  <si>
    <t>In Column C,  enter the total number of weeks per year the</t>
  </si>
  <si>
    <t>nursing services are charged to each person as identified above. If</t>
  </si>
  <si>
    <t>the service is not based on the number of weeks,  leave this line</t>
  </si>
  <si>
    <t>In Column D,  enter the rate of pay for the nursing services which</t>
  </si>
  <si>
    <t>are charged to each person as identified above.  If the service is</t>
  </si>
  <si>
    <t xml:space="preserve">not based on the rate of pay, leave this line blank. </t>
  </si>
  <si>
    <t>In Column E, enter the amount of benefits for the nursing services</t>
  </si>
  <si>
    <t>which are charged to each person as identified above.  If benefits</t>
  </si>
  <si>
    <t xml:space="preserve">are not paid, leave this line blank. </t>
  </si>
  <si>
    <t>In Column F, enter the total cost of the nursing services for</t>
  </si>
  <si>
    <t>In Column H, enter the total cost of the nursing services for</t>
  </si>
  <si>
    <t>In Column J, enter the total cost of the nursing services for</t>
  </si>
  <si>
    <t>In Column L, enter the total cost of the nursing services for</t>
  </si>
  <si>
    <t>In Column N, enter the total cost of the nursing services for</t>
  </si>
  <si>
    <t>In Column P, enter the total cost of the nursing services for</t>
  </si>
  <si>
    <t>Resident 1 on Line 37.</t>
  </si>
  <si>
    <t>Resident 2 on Line 38.</t>
  </si>
  <si>
    <t>Resident 3 on Line 39.</t>
  </si>
  <si>
    <t>Resident 4 on Line 40.</t>
  </si>
  <si>
    <t>Resident 5 on Line 41.</t>
  </si>
  <si>
    <t>Resident 6 on Line 42.</t>
  </si>
  <si>
    <t>In Column R, enter the total cost of the nursing services for</t>
  </si>
  <si>
    <t>Resident 7 on Line 43.</t>
  </si>
  <si>
    <t>In Column T, enter the total cost of the nursing services for</t>
  </si>
  <si>
    <t>Resident 8 on Line 44.</t>
  </si>
  <si>
    <t>In Column V, enter the total cost of the nursing services for</t>
  </si>
  <si>
    <t>Resident 9 on Line 45.</t>
  </si>
  <si>
    <t>In Column X, enter the total cost of the nursing services for</t>
  </si>
  <si>
    <t>Resident 10 on Line 46.</t>
  </si>
  <si>
    <t>Line 50-59</t>
  </si>
  <si>
    <t>Line 50 - Resident 1</t>
  </si>
  <si>
    <t>Line 51 - Resident 2</t>
  </si>
  <si>
    <t>Line 52 - Resident 3</t>
  </si>
  <si>
    <t>Line 53 - Resident 4</t>
  </si>
  <si>
    <t>Line 54 - Resident 5</t>
  </si>
  <si>
    <t>Line 55 - Resident 6</t>
  </si>
  <si>
    <t>Line 56 - Resident 7</t>
  </si>
  <si>
    <t>Line 57 - Resident 8</t>
  </si>
  <si>
    <t>Line 58 - Resident 9</t>
  </si>
  <si>
    <t>Line 59 - Resident 10</t>
  </si>
  <si>
    <t>on Line 50</t>
  </si>
  <si>
    <t>on Line 51.</t>
  </si>
  <si>
    <t>on Line 51</t>
  </si>
  <si>
    <t>on Line 52.</t>
  </si>
  <si>
    <t>on Line 52</t>
  </si>
  <si>
    <t>on Line 53</t>
  </si>
  <si>
    <t>on Line 54</t>
  </si>
  <si>
    <t>on Line 55</t>
  </si>
  <si>
    <t>In Column R, enter the total eligible costs of the adaptations for Resident 7</t>
  </si>
  <si>
    <t>on Line 56</t>
  </si>
  <si>
    <t>In Column S, enter the total ineligible costs of the adaptations for Resident 7</t>
  </si>
  <si>
    <t>In Column T, enter the total eligible costs of the adaptations for Resident 8</t>
  </si>
  <si>
    <t>on Line 57</t>
  </si>
  <si>
    <t>In Column U, enter the total ineligible costs of the adaptations for Resident 8</t>
  </si>
  <si>
    <t>In Column V, enter the total eligible costs of the adaptations for Resident 9</t>
  </si>
  <si>
    <t>on Line 58</t>
  </si>
  <si>
    <t>In Column W, enter the total ineligible costs of the adaptations for Resident 9</t>
  </si>
  <si>
    <t>In Column X, enter the total eligible costs of the adaptations for Resident 10</t>
  </si>
  <si>
    <t>on Line 59</t>
  </si>
  <si>
    <t>In Column Y, enter the total ineligible costs of the adaptations for Resident 10</t>
  </si>
  <si>
    <t>Line 61</t>
  </si>
  <si>
    <t xml:space="preserve">Columns F &amp; G  - </t>
  </si>
  <si>
    <t xml:space="preserve">Columns J &amp; K  -  </t>
  </si>
  <si>
    <t xml:space="preserve">Columns L &amp; M -  </t>
  </si>
  <si>
    <t xml:space="preserve">Columns R &amp; S -  </t>
  </si>
  <si>
    <t xml:space="preserve">Columns T &amp; U -  </t>
  </si>
  <si>
    <t xml:space="preserve">Columns V &amp; W - </t>
  </si>
  <si>
    <t xml:space="preserve">Columns X &amp; Y -  </t>
  </si>
  <si>
    <t>Line 73</t>
  </si>
  <si>
    <t>Line 75</t>
  </si>
  <si>
    <t>Subtotal - Direct Support Professionals</t>
  </si>
  <si>
    <t>Subtotal - Personnel</t>
  </si>
  <si>
    <t>Subtotal - Contracted DSP</t>
  </si>
  <si>
    <t>Subtotal - Other</t>
  </si>
  <si>
    <t>TOTAL  - Personnel</t>
  </si>
  <si>
    <t>people in the program.  Include on this line all syringes, medical wipes,</t>
  </si>
  <si>
    <t>vehicles belonging to the program.  Such costs would include registration,</t>
  </si>
  <si>
    <t>title, gas, repairs, routine maintenance, etc.</t>
  </si>
  <si>
    <t>which are to be expensed during the fiscal year.  Repairs and maintenance</t>
  </si>
  <si>
    <t>are considered to be those activities which either restore an asset to, or</t>
  </si>
  <si>
    <t>maintain it at, its normal or expected service life.</t>
  </si>
  <si>
    <t>In Column A, identify any fixed asset which has not been identified on any of</t>
  </si>
  <si>
    <t>the lines above.   be very specific as to why you think it doesn't belong in one</t>
  </si>
  <si>
    <t xml:space="preserve">of the categories above. </t>
  </si>
  <si>
    <t>Enter the total amount of Room and Board revenue for each</t>
  </si>
  <si>
    <t>Enter the total amount of Client Liability for each individual in the</t>
  </si>
  <si>
    <t>Use this line to report any other source of revenue for each person in the</t>
  </si>
  <si>
    <t>home.  In Column A, select from the drop down screen the specific source of</t>
  </si>
  <si>
    <t>the income. Examples of such revenue would include but not be limited to</t>
  </si>
  <si>
    <t>Insurance, Trust Funds, Pensions, Interest.  If "Other" is selected, the</t>
  </si>
  <si>
    <t>provider must submit all relevant information.</t>
  </si>
  <si>
    <t>Enter the total amount of Other Revenue for each individual in the</t>
  </si>
  <si>
    <t xml:space="preserve">calculate automatically.   </t>
  </si>
  <si>
    <t xml:space="preserve">appropriate column for that individual.   </t>
  </si>
  <si>
    <t>In Column B, for the Site Eligible Rate Per House, the</t>
  </si>
  <si>
    <t>This rate does not include ADD ON services.</t>
  </si>
  <si>
    <t>In Column B, for the Site Ineligible Rate Per House, the</t>
  </si>
  <si>
    <t>Previously Approved Individual Rates</t>
  </si>
  <si>
    <t>Previously Approved Site Rate Per House (Without ADD ONS)</t>
  </si>
  <si>
    <t>Line 69:</t>
  </si>
  <si>
    <t>Line 70:</t>
  </si>
  <si>
    <t>Line 71:</t>
  </si>
  <si>
    <t>Enter the ineligible rate which was approved for each person for the previous</t>
  </si>
  <si>
    <t>Line 76:</t>
  </si>
  <si>
    <t>Enter the first and last names of the person who completed this form.</t>
  </si>
  <si>
    <t>Line 77:</t>
  </si>
  <si>
    <t>Enter the telephone number with area code of the person who</t>
  </si>
  <si>
    <t>In Column B, enter the number of hours per week the supervisor is</t>
  </si>
  <si>
    <t>In Column C, enter the number of weeks per year each supervisor is</t>
  </si>
  <si>
    <t>In Column D, enter the rate per hour paid to each supervisor if the</t>
  </si>
  <si>
    <t>employee, leave this column blank.</t>
  </si>
  <si>
    <t>by the hour, leave this column blank.</t>
  </si>
  <si>
    <t>In Column B, enter the number of hours per week of anticipated</t>
  </si>
  <si>
    <t>In Column C, enter the number of weeks per year you anticipate the</t>
  </si>
  <si>
    <t>In Column D, enter the average rate per hour paid to the supervisors</t>
  </si>
  <si>
    <t>are salaried employees, leave this column blank.</t>
  </si>
  <si>
    <t>Lines 29-31:</t>
  </si>
  <si>
    <t xml:space="preserve">the program for Add On Services which are specific to each person.  This </t>
  </si>
  <si>
    <t>D.  ADD ON SERVICES</t>
  </si>
  <si>
    <t>The amounts reported on Lines 29-31, the amount charged to each person at</t>
  </si>
  <si>
    <t>Line 36</t>
  </si>
  <si>
    <t xml:space="preserve">Line 42 </t>
  </si>
  <si>
    <t>Line 48:</t>
  </si>
  <si>
    <t>Line 49:</t>
  </si>
  <si>
    <t>The amount in Column B is the total amount of the Client Liability for each</t>
  </si>
  <si>
    <t>Line 50</t>
  </si>
  <si>
    <t>Line 50:</t>
  </si>
  <si>
    <t>fiscal year.  Be certain the amount is the same Billable Unit - half month.</t>
  </si>
  <si>
    <t>individual in the appropriate column for that individual.   Room and</t>
  </si>
  <si>
    <t>Board revenue is based upon 72% of all SSI income for an individual.</t>
  </si>
  <si>
    <t>in accordance with Chapter 4305.</t>
  </si>
  <si>
    <t xml:space="preserve">appropriate column for that individual in accordance with Chapter 4305. </t>
  </si>
  <si>
    <t>home, not the number of hours the supervisor works.  A supervisor for the</t>
  </si>
  <si>
    <t>purpose of this worksheet is defined as the first level of supervision above the</t>
  </si>
  <si>
    <t>enter each supervisor on a separate line.</t>
  </si>
  <si>
    <t>overtime for all the house/program supervisors.</t>
  </si>
  <si>
    <t>Utilization 1/2 Month-Billable Units</t>
  </si>
  <si>
    <t xml:space="preserve">If the program is in operation less than a full year, enter the number of </t>
  </si>
  <si>
    <t>half-months in operation anticipated for the year.  Adjustments for</t>
  </si>
  <si>
    <t>individuals can be made on Line 55.</t>
  </si>
  <si>
    <t>Enter the fiscal year (yyyy-yyyy) such as 2006/2007.</t>
  </si>
  <si>
    <t>Enter the effective date of the program such as 07/01/06.</t>
  </si>
  <si>
    <t>For each person living in the home, enter the type of funding used for this</t>
  </si>
  <si>
    <t>person's program.  For some versions of Windows, a drop down screen is</t>
  </si>
  <si>
    <t>available.  If the provider can access the drop down screen, it will appear</t>
  </si>
  <si>
    <t>appear, you must enter the type of funding manually.</t>
  </si>
  <si>
    <t>supervisors to be scheduled for overtime during the fiscal year.</t>
  </si>
  <si>
    <t>as well as any other equipment used by the program.  Do not include the</t>
  </si>
  <si>
    <t>repair of vehicles or the building on this line.</t>
  </si>
  <si>
    <t>buildings which have been expensed or grandfathered in under the old system.</t>
  </si>
  <si>
    <t>have been expensed, that is fully paid for during the fiscal year, as well as those which</t>
  </si>
  <si>
    <t>Motor Vehicles - Expensed</t>
  </si>
  <si>
    <t>Building Improvements - Expensed</t>
  </si>
  <si>
    <t>Renovations - Expensed</t>
  </si>
  <si>
    <t>Repairs/Maintenance - Expensed</t>
  </si>
  <si>
    <t>SUB FORM D - ADD ON SERVICES</t>
  </si>
  <si>
    <t>ADD ON SERVICES</t>
  </si>
  <si>
    <t>ENTER THE TOTAL AMOUNT IN THE APPROPRIATE COLUMN.</t>
  </si>
  <si>
    <t xml:space="preserve">In Column A, enter the behavioral services for each person on the </t>
  </si>
  <si>
    <t>appropriate line:</t>
  </si>
  <si>
    <t>services are charged to each person as identified above. If the service is not</t>
  </si>
  <si>
    <t>Total Eligible</t>
  </si>
  <si>
    <t>Total Ineligible</t>
  </si>
  <si>
    <t>Line 59:</t>
  </si>
  <si>
    <t>Total Eligible Costs</t>
  </si>
  <si>
    <t>The amount in Column B is the total eligible cost of the entire</t>
  </si>
  <si>
    <t xml:space="preserve">program which will calculate automatically. </t>
  </si>
  <si>
    <t>Line 60:</t>
  </si>
  <si>
    <t>Total Ineligible Costs</t>
  </si>
  <si>
    <t>The amount in Column B is the total ineligible cost of the entire</t>
  </si>
  <si>
    <t>Line 62</t>
  </si>
  <si>
    <t>Line 63:</t>
  </si>
  <si>
    <t>Line 66</t>
  </si>
  <si>
    <t>Line 66:</t>
  </si>
  <si>
    <t xml:space="preserve">Previously Approved Individual Rates**      </t>
  </si>
  <si>
    <t xml:space="preserve">Supervisory On Call </t>
  </si>
  <si>
    <t>Equipment Repairs</t>
  </si>
  <si>
    <t>Benefits</t>
  </si>
  <si>
    <t>Line 37 - Resident 1</t>
  </si>
  <si>
    <t>Line 38 - Resident 2</t>
  </si>
  <si>
    <t>Line 39 - Resident 3</t>
  </si>
  <si>
    <t>Line 40 - Resident 4</t>
  </si>
  <si>
    <t>Line 41 - Resident 5</t>
  </si>
  <si>
    <t>Line 42 - Resident 6</t>
  </si>
  <si>
    <t>The worksheet will automatically calculate the total for nursing services.</t>
  </si>
  <si>
    <t>The worksheet will automatically calculate the total for adaptations.</t>
  </si>
  <si>
    <t>The worksheet will automatically calculate the total for other services.</t>
  </si>
  <si>
    <t>The worksheet will automatically calculate the total for Add On Services</t>
  </si>
  <si>
    <t>Coverage for DSPs</t>
  </si>
  <si>
    <t xml:space="preserve">time off for DSPs which will be charged to each specific resident as </t>
  </si>
  <si>
    <t>appropriate.</t>
  </si>
  <si>
    <t>The worksheet will automatically calculate the total for DSPs.</t>
  </si>
  <si>
    <t>each Direct Support Professional (DSP) needed to meet the needs of</t>
  </si>
  <si>
    <t>individuals in the home.  Enter each DSP with a different rate of pay on a</t>
  </si>
  <si>
    <t>different line.  DSPs with the same rate of pay may be entered on the same</t>
  </si>
  <si>
    <t>the same rate of pay.</t>
  </si>
  <si>
    <t>line but you must make sure you include the information for all DSP with</t>
  </si>
  <si>
    <t>Column A.</t>
  </si>
  <si>
    <t>DSPs) at the rate of pay identified in Column D which are to be charged to</t>
  </si>
  <si>
    <t>TOTAL- FIXED ASSETS &amp; DEPRECIATION</t>
  </si>
  <si>
    <t>Line 46:</t>
  </si>
  <si>
    <t>improvements, which are to be expensed during the fiscal year.  Building</t>
  </si>
  <si>
    <t>improvements extend the life or increase the productivity of the asset.</t>
  </si>
  <si>
    <t>Line 17;19:</t>
  </si>
  <si>
    <t>The worksheet will automatically calculate the total for Fixed Assets.</t>
  </si>
  <si>
    <t>Depreciation/Amortization</t>
  </si>
  <si>
    <t>Personnel</t>
  </si>
  <si>
    <t>Line 38</t>
  </si>
  <si>
    <t>Line 15 - 20:</t>
  </si>
  <si>
    <t>Line 21:</t>
  </si>
  <si>
    <t>Line 23:</t>
  </si>
  <si>
    <t>maintenance contracts for the furnace or other appliances, fire alarm system,</t>
  </si>
  <si>
    <t>security system etc.</t>
  </si>
  <si>
    <t xml:space="preserve">Total </t>
  </si>
  <si>
    <t xml:space="preserve">OTHER: </t>
  </si>
  <si>
    <t>for overtime if the supervisors are NOT salaried employees. If the supervisors</t>
  </si>
  <si>
    <t>This worksheet will automatically calculate the total amount of costs for</t>
  </si>
  <si>
    <t>supervisors which is reported in Column F.</t>
  </si>
  <si>
    <t>Resident 6 - Column AC</t>
  </si>
  <si>
    <t>Resident 7 - Column AG</t>
  </si>
  <si>
    <t>Resident 8 - Column AK</t>
  </si>
  <si>
    <t>Resident 9 - Column AO</t>
  </si>
  <si>
    <t>Resident 10 - Column AS</t>
  </si>
  <si>
    <t xml:space="preserve">Resident 1 - Column E (Eligible)         </t>
  </si>
  <si>
    <t xml:space="preserve">Resident 2 - Column I  (Eligible)         </t>
  </si>
  <si>
    <t xml:space="preserve">Resident 3 - Column M (Eligible)        </t>
  </si>
  <si>
    <t xml:space="preserve">Resident 4 - Column Q (Eligible)         </t>
  </si>
  <si>
    <t xml:space="preserve">Resident 5 - Column U (Eligible)         </t>
  </si>
  <si>
    <t xml:space="preserve">Resident 6 - Column AA (Eligible)       </t>
  </si>
  <si>
    <t xml:space="preserve">Resident 7 - Column AE (Eligible)       </t>
  </si>
  <si>
    <t xml:space="preserve">Resident 8 - Column AI (Eligible)       </t>
  </si>
  <si>
    <t xml:space="preserve">Resident 9 - Column AM (Eligible)      </t>
  </si>
  <si>
    <t xml:space="preserve">Resident 10 - Column AQ (Eligible)    </t>
  </si>
  <si>
    <t>Column G (Ineligible)</t>
  </si>
  <si>
    <t>Column K (Ineligible)</t>
  </si>
  <si>
    <t>Column O (Ineligible)</t>
  </si>
  <si>
    <t>Column S (Ineligible)</t>
  </si>
  <si>
    <t>Column W (Ineligible)</t>
  </si>
  <si>
    <t>Column AC (Ineligible)</t>
  </si>
  <si>
    <t>Column AG (Ineligible)</t>
  </si>
  <si>
    <t>Column AK (Ineligible)</t>
  </si>
  <si>
    <t>Column AO (Ineligible)</t>
  </si>
  <si>
    <t>Column AS (Ineligible)</t>
  </si>
  <si>
    <t>In Column B, a formula will automatically report the number of</t>
  </si>
  <si>
    <t>Billable Units the provider entered in on B2, in the upper right</t>
  </si>
  <si>
    <t>hand corner.</t>
  </si>
  <si>
    <t>The unit of service for Residential is a half month.  The Unit of</t>
  </si>
  <si>
    <t>Service definitions allow for an occupancy factor so none has</t>
  </si>
  <si>
    <t>been included on this worksheet.  If the provider does not consider</t>
  </si>
  <si>
    <t>this unit of service to be appropriate for a specific individual, the</t>
  </si>
  <si>
    <t xml:space="preserve">provider should negotiate the rate with the county. </t>
  </si>
  <si>
    <t>Enter the rate which was approved for each person for the</t>
  </si>
  <si>
    <t>previous fiscal year.  Be certain the amount is the same Billable</t>
  </si>
  <si>
    <t>Unit - half month.</t>
  </si>
  <si>
    <t>Enter the eligible rate which was approved for each person for the</t>
  </si>
  <si>
    <t>Enter the type of service for which the rate is being calculated as defined in</t>
  </si>
  <si>
    <t>the service definitions in HCSIS.</t>
  </si>
  <si>
    <t>Line 6</t>
  </si>
  <si>
    <t>Line 7-14</t>
  </si>
  <si>
    <t>In Column E, the worksheet will multiply the hours per week times the</t>
  </si>
  <si>
    <t>In Column F, enter the salary paid to each supervisor if the supervisor</t>
  </si>
  <si>
    <t>Column G.</t>
  </si>
  <si>
    <t>Line 15</t>
  </si>
  <si>
    <t xml:space="preserve">number of weeks per year time the rate and report the total. </t>
  </si>
  <si>
    <t>If the supervisors are salaried employees, there is probably no payment for</t>
  </si>
  <si>
    <t>on-call time. If there is it should be entered in Column F.</t>
  </si>
  <si>
    <t>Line 16</t>
  </si>
  <si>
    <t>overtime. If there is it should be entered in Column F.</t>
  </si>
  <si>
    <t>Line 17</t>
  </si>
  <si>
    <t>Line 18</t>
  </si>
  <si>
    <t>Line 19-45</t>
  </si>
  <si>
    <t>In Column A, identify each classification or job title of the staff working</t>
  </si>
  <si>
    <t>at the program. More than one staff of the same classification or job title</t>
  </si>
  <si>
    <t>should be reported on the same line if they are paid the same salary. Adjust</t>
  </si>
  <si>
    <t>the hours per week to reflect the correct number of staff.  If people with the</t>
  </si>
  <si>
    <t>same classification are paid different rates of pay, report each on a separate</t>
  </si>
  <si>
    <t xml:space="preserve">line. </t>
  </si>
  <si>
    <t>In Column B, enter the number of hours per week each direct support</t>
  </si>
  <si>
    <t>staff person is scheduled to work each week.   Group together staff with</t>
  </si>
  <si>
    <t>the same salary who work the same number of hours.  Staff with different</t>
  </si>
  <si>
    <t>salaries and different hours must be reported on different lines.</t>
  </si>
  <si>
    <t>In Column F, enter the salary paid to each direct care staff person if the</t>
  </si>
  <si>
    <t>Line 46</t>
  </si>
  <si>
    <t xml:space="preserve">for overtime.  You cannot enter information in both Column E and F. </t>
  </si>
  <si>
    <t>In Column F, enter the amount of salary paid to salaries employees</t>
  </si>
  <si>
    <t>In Column F, enter the total paid to the direct care staff for</t>
  </si>
  <si>
    <t xml:space="preserve">coverage if the direct care are salaried employees. </t>
  </si>
  <si>
    <t>Line 48</t>
  </si>
  <si>
    <t>calculation of Column B, Line 47.</t>
  </si>
  <si>
    <t>Line 49</t>
  </si>
  <si>
    <t>Enter the total amont of full time equivalent (FTE) positions for all of the</t>
  </si>
  <si>
    <t>positions listed on Lines 19 - 45.</t>
  </si>
  <si>
    <t>Line 52</t>
  </si>
  <si>
    <t>In Column G, the worksheet will automatically calculate the total cost for</t>
  </si>
  <si>
    <t>In Column G, the subtotal for supervisory personnel will be calculated</t>
  </si>
  <si>
    <t>automatically.</t>
  </si>
  <si>
    <t>Line 53</t>
  </si>
  <si>
    <t>In Column G, the subtotal for diret support professionals will be</t>
  </si>
  <si>
    <t>calculated automatically.</t>
  </si>
  <si>
    <t>In Column G, the subtotal will calculated automatically.</t>
  </si>
  <si>
    <t>supervisory staff whose costs are charged to the home. Examples</t>
  </si>
  <si>
    <t>of indirect personnel are QMRPs, Social Workers, Program</t>
  </si>
  <si>
    <t>Specialists, Maintenance staff, drivers and other staff whose</t>
  </si>
  <si>
    <t xml:space="preserve">costs are shared by all people receiving residential services. </t>
  </si>
  <si>
    <t>These costs should come from an apportioned cost plan.</t>
  </si>
  <si>
    <t>The worksheet will automatically calculate the subtotal of the</t>
  </si>
  <si>
    <t>Personnel costs in Column G.</t>
  </si>
  <si>
    <t>In Column F, enter the total cost of wages and salaries for indirect</t>
  </si>
  <si>
    <t>personnel charged to this home. Indirect personnel are all</t>
  </si>
  <si>
    <t>non-administrative staff excluding direct care and first line</t>
  </si>
  <si>
    <t>Do not include benefits.</t>
  </si>
  <si>
    <t>Line 55</t>
  </si>
  <si>
    <t>Line 56</t>
  </si>
  <si>
    <t>In Column G, enter the amount of benefits for the agency</t>
  </si>
  <si>
    <t xml:space="preserve">which is applicable to this program. </t>
  </si>
  <si>
    <t>In Column B, the worksheet will automatically calculate the total</t>
  </si>
  <si>
    <t>Line 58</t>
  </si>
  <si>
    <t>percentage for benefits based upon the subtotal of personnel</t>
  </si>
  <si>
    <t xml:space="preserve">costs and the amount of benefits identified in Column G. </t>
  </si>
  <si>
    <t>Line 64</t>
  </si>
  <si>
    <t>Line 66-76</t>
  </si>
  <si>
    <t>In Column F, enter the salaried amount for the person identified in Column A,</t>
  </si>
  <si>
    <t>Line 77</t>
  </si>
  <si>
    <t>Direct Support Professional costs in Column G.</t>
  </si>
  <si>
    <t>Line 79</t>
  </si>
  <si>
    <t>Line 80</t>
  </si>
  <si>
    <t>In Column G, enter the total cost for Bonding Service.</t>
  </si>
  <si>
    <t>Line 81</t>
  </si>
  <si>
    <t>In Column G, enter the total costs for Background Checks</t>
  </si>
  <si>
    <t>Line 82</t>
  </si>
  <si>
    <t>In Column G, enter the total cst for Pre Employment physicals</t>
  </si>
  <si>
    <t>Line 83</t>
  </si>
  <si>
    <t>In Column G, enter the total cost for Staff Development/Training from the cost</t>
  </si>
  <si>
    <t>Line 84</t>
  </si>
  <si>
    <t>In Column G, enter the total cost for Staff Travel for the program.</t>
  </si>
  <si>
    <t>Line 85</t>
  </si>
  <si>
    <t>In Column G, enter the total cost for vaccinations for the program.</t>
  </si>
  <si>
    <t>Line 86-95</t>
  </si>
  <si>
    <t>In Column G, enter the total cost for personnel cost identified in Column A.</t>
  </si>
  <si>
    <t>Line 96</t>
  </si>
  <si>
    <t>Line 98</t>
  </si>
  <si>
    <t>worksheet in Column G.   This amount will automatically carry forward to the</t>
  </si>
  <si>
    <t xml:space="preserve">Residential Costs Worksheet. </t>
  </si>
  <si>
    <t xml:space="preserve">In Column C, enter the amount paid annually for communication costs. </t>
  </si>
  <si>
    <t>In Column C, enter the cost of all non-utility communication costs.  Include</t>
  </si>
  <si>
    <t>the cost of advertising, recruiting, printing and postage.</t>
  </si>
  <si>
    <t>Line 24</t>
  </si>
  <si>
    <t>Line 25</t>
  </si>
  <si>
    <t>Line 26</t>
  </si>
  <si>
    <t>In Column C, report the amount paid annually for clothing for all of the people</t>
  </si>
  <si>
    <t>Line 27</t>
  </si>
  <si>
    <t>Line 29</t>
  </si>
  <si>
    <t>Line 30</t>
  </si>
  <si>
    <t>Line 31</t>
  </si>
  <si>
    <t>Line 32</t>
  </si>
  <si>
    <t>Line 33</t>
  </si>
  <si>
    <t>Line 34</t>
  </si>
  <si>
    <t>Line 35</t>
  </si>
  <si>
    <t>Line 37</t>
  </si>
  <si>
    <t>Line 40</t>
  </si>
  <si>
    <t xml:space="preserve">In Column C, enter the amount paid annually for the cost of leasing </t>
  </si>
  <si>
    <t xml:space="preserve">Those vehicles go on the Depreciation form. </t>
  </si>
  <si>
    <t>vehicles.  Do not include vehciles which are expensed or depreciated.</t>
  </si>
  <si>
    <t>the direct care staff may be entitled.  Divide this total by the number of</t>
  </si>
  <si>
    <t>weeks the direct care will work and by the number of hours per week the</t>
  </si>
  <si>
    <t>direct care are scheduled to work to calculate the average number of hours</t>
  </si>
  <si>
    <t>for paid-time-off to be identified on this line.</t>
  </si>
  <si>
    <t>coverage if the direct care staff is NOT a salaried employee. If the direct</t>
  </si>
  <si>
    <t>The purpose of this form is to identify the costs associated with all personnel who work at</t>
  </si>
  <si>
    <t>the home.  This includes the regularly scheduled staff, coverage for paid time off for regular</t>
  </si>
  <si>
    <t>staff, coverage for overtime, any staff needed to temporarily meet the needs of the people</t>
  </si>
  <si>
    <t>in the home, and other costs associated with personnel and benefits.</t>
  </si>
  <si>
    <t>charged to this home.  It is possible a supervisor is shared between two or</t>
  </si>
  <si>
    <t>more homes.  Enter only the hours per week the supervisor is charged to this</t>
  </si>
  <si>
    <t xml:space="preserve">charged to this home. </t>
  </si>
  <si>
    <t>supervisor is NOT a salaried employee. If the supervisor is a salaried</t>
  </si>
  <si>
    <t>is a salaried employee and is not paid by the hour.  If the supervisor is paid</t>
  </si>
  <si>
    <t>This worksheet will automatically calculate the total which is reported in</t>
  </si>
  <si>
    <t>coverage for all holidays, sick days and any vacation/personal days to which</t>
  </si>
  <si>
    <t>Consolidated Waiver</t>
  </si>
  <si>
    <t>Base</t>
  </si>
  <si>
    <t>Private Pay</t>
  </si>
  <si>
    <t>Funding Sources:</t>
  </si>
  <si>
    <t>Resident 8           #</t>
  </si>
  <si>
    <t>Resident 9           #</t>
  </si>
  <si>
    <t>direct care to be scheduled for overtime during the fiscal year.</t>
  </si>
  <si>
    <t>overtime if the direct care staff are NOT salaried employees. If the direct care</t>
  </si>
  <si>
    <t>If the direct care staff are salaried employees, there should be no payment</t>
  </si>
  <si>
    <t>for overtime and nothing should be entered in Column E.</t>
  </si>
  <si>
    <t>direct care staff for the fiscal year.</t>
  </si>
  <si>
    <t>The worksheet will automatically calculate the total cost for the entire</t>
  </si>
  <si>
    <t>The purpose of this form is to identify the costs associated with all aspects of the costs of</t>
  </si>
  <si>
    <t>the operation of the physical plant of the program.  Also included on this form as the costs</t>
  </si>
  <si>
    <t>under the previous method. If the cost of the building is depreciated under the</t>
  </si>
  <si>
    <t>new method, report those costs on the depreciation form and leave this line</t>
  </si>
  <si>
    <t>In Column A, on each separate line identify any other utility cost associated</t>
  </si>
  <si>
    <t>with the physical plant of the program which is not identified above.</t>
  </si>
  <si>
    <t>identified in Column A.</t>
  </si>
  <si>
    <t>etc.</t>
  </si>
  <si>
    <t>g or j tube accessories</t>
  </si>
  <si>
    <t>The worksheet will automatically calculate the total for OTHER.</t>
  </si>
  <si>
    <t>The worksheet will automatically calculate the total for the entire worksheet</t>
  </si>
  <si>
    <t>The purpose of this form is to identify the costs associated with fixed assets, items which</t>
  </si>
  <si>
    <t>have been depreciated over their useful life as well as interest resulting from that</t>
  </si>
  <si>
    <t>depreciation.  Do not include on this form any fixed asset, such as vehicles, furniture or</t>
  </si>
  <si>
    <t>Agency</t>
  </si>
  <si>
    <t>Rate</t>
  </si>
  <si>
    <t>Effective Date</t>
  </si>
  <si>
    <t>Food</t>
  </si>
  <si>
    <t>Persons in Household</t>
  </si>
  <si>
    <t>Total</t>
  </si>
  <si>
    <t xml:space="preserve">County </t>
  </si>
  <si>
    <t>Eligible</t>
  </si>
  <si>
    <t>Ineligible</t>
  </si>
  <si>
    <t>Drugs</t>
  </si>
  <si>
    <t>Clothing</t>
  </si>
  <si>
    <t>Household Goods</t>
  </si>
  <si>
    <t>Room and Board</t>
  </si>
  <si>
    <t>Waiver Contract #</t>
  </si>
  <si>
    <t>Habilitation Supplies</t>
  </si>
  <si>
    <t>TOTAL</t>
  </si>
  <si>
    <t>UTILITIES</t>
  </si>
  <si>
    <t>Electric</t>
  </si>
  <si>
    <t>Heating</t>
  </si>
  <si>
    <t>Cable</t>
  </si>
  <si>
    <t>Water</t>
  </si>
  <si>
    <t>Sewage</t>
  </si>
  <si>
    <t>Total Utilities</t>
  </si>
  <si>
    <t>Motor Vehicles - Leased</t>
  </si>
  <si>
    <t>TOTAL OPERATING EXPENSE</t>
  </si>
  <si>
    <t xml:space="preserve">Total Other </t>
  </si>
  <si>
    <t>Rate 1/2 Month</t>
  </si>
  <si>
    <t xml:space="preserve">Other: (Specify) </t>
  </si>
  <si>
    <t>G.  LESS:  REVENUE</t>
  </si>
  <si>
    <t>Sub Total Revenue</t>
  </si>
  <si>
    <t>Sub Total Add On</t>
  </si>
  <si>
    <t>Sub Total Operating</t>
  </si>
  <si>
    <t xml:space="preserve">PERSONNEL                   </t>
  </si>
  <si>
    <t>Hours Available for work per year</t>
  </si>
  <si>
    <t>Hours available for work per year</t>
  </si>
  <si>
    <t>Sub Total Fixed Assets</t>
  </si>
  <si>
    <t>Indirect Personnel</t>
  </si>
  <si>
    <t>Staff Travel</t>
  </si>
  <si>
    <t>Facility Maintenance</t>
  </si>
  <si>
    <t>Indirect Operating Expense</t>
  </si>
  <si>
    <t>Residential Adaptation - FFP</t>
  </si>
  <si>
    <t>Yearly</t>
  </si>
  <si>
    <t>A. PERSONNEL/BENEFITS*</t>
  </si>
  <si>
    <t>E.  ADMINISTRATION</t>
  </si>
  <si>
    <t>F.  RETAINED REVENUE</t>
  </si>
  <si>
    <t>H.  ANNUAL COST</t>
  </si>
  <si>
    <t>Housekeeping</t>
  </si>
  <si>
    <t>Building Improvements</t>
  </si>
  <si>
    <t>Resident 1           #</t>
  </si>
  <si>
    <t>Resident 2           #</t>
  </si>
  <si>
    <t>Resident 3           #</t>
  </si>
  <si>
    <t>Resident 4           #</t>
  </si>
  <si>
    <t>Resident 5           #</t>
  </si>
  <si>
    <t>Resident 6           #</t>
  </si>
  <si>
    <t>Yearly Total</t>
  </si>
  <si>
    <t>Rent/Mortgage</t>
  </si>
  <si>
    <t>Insurance - General &amp; Professional</t>
  </si>
  <si>
    <t>Insurance - Property</t>
  </si>
  <si>
    <t>Insurance - Vehicle</t>
  </si>
  <si>
    <t>Insurance -  Other (Specify)</t>
  </si>
  <si>
    <t>*Expenditures have secondary breakdown sheet.</t>
  </si>
  <si>
    <t>B.  OPERATING EXPENSES*</t>
  </si>
  <si>
    <t>C.  FIXED ASSETS/INTEREST &amp; DEPRECIATION*</t>
  </si>
  <si>
    <t>Hours/Week</t>
  </si>
  <si>
    <t>Week/Year</t>
  </si>
  <si>
    <t>Salary</t>
  </si>
  <si>
    <t>The information on Line 4 identifies the use for each column for Personnel.</t>
  </si>
  <si>
    <t>In Column A, on a separate line, enter the number or designation of</t>
  </si>
  <si>
    <t>In Column E, enter the amount of benefits for the DSP (or DSPs) reported in</t>
  </si>
  <si>
    <t>In Column B,  enter the total number of hours per week the DSP (or DSPs)</t>
  </si>
  <si>
    <t xml:space="preserve">reported in Column A for each rate of pay. </t>
  </si>
  <si>
    <t>In Column C,  enter the total number of weeks per year the DSP (or DSPs)</t>
  </si>
  <si>
    <t>reported in Column A for each rate of pay.</t>
  </si>
  <si>
    <t>In Column F, enter the eligible costs associated with the DSP (or DSPs) at</t>
  </si>
  <si>
    <t>the rate of pay identified in Column D which are to be charged to Resident 1.</t>
  </si>
  <si>
    <t>In Column G, enter the ineligible costs associated with the DSP (or DSPs) at</t>
  </si>
  <si>
    <t>In Column H, enter the eligible costs associated with the DSP (or DSPs) at</t>
  </si>
  <si>
    <t>the rate of pay identified in Column D which are to be charged to Resident 2.</t>
  </si>
  <si>
    <t>In Column I, enter the ineligible costs associated with the DSP (or DSPs) at</t>
  </si>
  <si>
    <t>In Column J, enter the eligible costs associated with the DSP (or DSPs) at</t>
  </si>
  <si>
    <t>the rate of pay identified in Column D which are to be charged to Resident 3.</t>
  </si>
  <si>
    <t>In Column K, enter the ineligible costs associated with the DSP (or DSPs) at</t>
  </si>
  <si>
    <t>OBRA</t>
  </si>
  <si>
    <t>Total Supervision</t>
  </si>
  <si>
    <t>In Column L, enter the eligible costs associated with the DSP (or DSPs) at</t>
  </si>
  <si>
    <t>the rate of pay identified in Column D which are to be charged to Resident 4.</t>
  </si>
  <si>
    <t>In Column M, enter the ineligible costs associated with the DSP (or DSPs) at</t>
  </si>
  <si>
    <t>In Column N, enter the eligible costs associated with the DSP (or DSPs) at</t>
  </si>
  <si>
    <t>the rate of pay identified in Column D which are to be charged to Resident 5.</t>
  </si>
  <si>
    <t>In Column O, enter the ineligible costs associated with the DSP (or DSPs) at</t>
  </si>
  <si>
    <t>In Column P, enter the eligible costs associated with the DSP (or DSPs) at</t>
  </si>
  <si>
    <t>the rate of pay identified in Column D which are to be charged to Resident 6.</t>
  </si>
  <si>
    <t>In Column Q, enter the ineligible costs associated with the DSP (or</t>
  </si>
  <si>
    <t>In each column, enter the amount of overtime for DSPs which will be charged</t>
  </si>
  <si>
    <t>to each specific resident as appropriate.</t>
  </si>
  <si>
    <t>In each column, enter the amount of costs associated with coverage for</t>
  </si>
  <si>
    <t>In Column B, enter the total number of hours per week of behavioral</t>
  </si>
  <si>
    <t>In Column C, enter the total number of weeks per year the behavioral</t>
  </si>
  <si>
    <t xml:space="preserve">Subtotal </t>
  </si>
  <si>
    <t>The worksheet will automatically calculate the total for behavioral services.</t>
  </si>
  <si>
    <t>In Column A, enter the nursing services for each person on the appropriate</t>
  </si>
  <si>
    <t>line:</t>
  </si>
  <si>
    <t>Communications</t>
  </si>
  <si>
    <t>Non-utility Communications</t>
  </si>
  <si>
    <t>Over-the-Counter Medical Supplies</t>
  </si>
  <si>
    <t>Minor Repairs &amp; Renovations (Res. Fac)</t>
  </si>
  <si>
    <t>Line 13</t>
  </si>
  <si>
    <t>Line 7:</t>
  </si>
  <si>
    <t>In the upper right corner in Column AR:</t>
  </si>
  <si>
    <t>automatically when you enter Line 12.  If the drop down screen does not</t>
  </si>
  <si>
    <t>Lines 24-26:</t>
  </si>
  <si>
    <t>The amounts reported on Lines 24-26, the amount charged to each person at</t>
  </si>
  <si>
    <t>In Column B, enter the percentage of Retained Revenue claimed</t>
  </si>
  <si>
    <t>by the provider.  The worksheet will calculate the appropriate</t>
  </si>
  <si>
    <t xml:space="preserve">amount per person.  This amount cannot exceed 3%. </t>
  </si>
  <si>
    <t>In Column A, enter the adaptations for each person on the appropriate line:</t>
  </si>
  <si>
    <t>In Column F, enter the total eligible costs of the adaptations for Resident 1</t>
  </si>
  <si>
    <t>In Column G, enter the total ineligible costs of the adaptations for Resident 1</t>
  </si>
  <si>
    <t>In Column H, enter the total eligible costs of the adaptations for Resident 2</t>
  </si>
  <si>
    <t>In Column I, enter the total ineligible costs of the adaptations for Resident 2</t>
  </si>
  <si>
    <t xml:space="preserve">In Column J, enter the total eligible costs of the adaptations for Resident 3 </t>
  </si>
  <si>
    <t>In Column K, enter the total ineligible costs of the adaptations for Resident 3</t>
  </si>
  <si>
    <t>In Column L, enter the total eligible costs of the adaptations for Resident 4</t>
  </si>
  <si>
    <t>In Column M, enter the total ineligible costs of the adaptations for Resident 4</t>
  </si>
  <si>
    <t>In Column N, enter the total eligible costs of the adaptations for Resident 5</t>
  </si>
  <si>
    <t>In Column O, enter the total ineligible costs of the adaptations for Resident 5</t>
  </si>
  <si>
    <t>In Column P, enter the total eligible costs of the adaptations for Resident 6</t>
  </si>
  <si>
    <t>In Column Q, enter the total ineligible costs of the adaptations for Resident 6</t>
  </si>
  <si>
    <t>In Column A,  identify any other services necessary to meet the needs of the</t>
  </si>
  <si>
    <t>people in the home which are not identified above.  Each service must be on</t>
  </si>
  <si>
    <t>a separate line and will require explanation.</t>
  </si>
  <si>
    <t>Enter the total cost of each service identified in Column A on the appropriate</t>
  </si>
  <si>
    <t xml:space="preserve">line and in the appropriate column for each person: </t>
  </si>
  <si>
    <t>Billable Units</t>
  </si>
  <si>
    <t>**Must be in the same Billable Unit as Current Year.</t>
  </si>
  <si>
    <t xml:space="preserve">Line 2:     </t>
  </si>
  <si>
    <t xml:space="preserve">Line 3:    </t>
  </si>
  <si>
    <t>Line 4:</t>
  </si>
  <si>
    <t xml:space="preserve">Line 5:    </t>
  </si>
  <si>
    <t xml:space="preserve">Line 6:  </t>
  </si>
  <si>
    <t xml:space="preserve">Line 7:     </t>
  </si>
  <si>
    <t xml:space="preserve">carried forward by a formula from Sub Page C.  </t>
  </si>
  <si>
    <t xml:space="preserve">amount is carried forward by a formula from Sub Page D.  </t>
  </si>
  <si>
    <t xml:space="preserve">The total for the program costs will calculate automatically. </t>
  </si>
  <si>
    <t xml:space="preserve">The total including Retained Revenue will calculate automatically. </t>
  </si>
  <si>
    <t xml:space="preserve">calculate automatically.  </t>
  </si>
  <si>
    <t xml:space="preserve">This amount will calculate automatically.  </t>
  </si>
  <si>
    <t xml:space="preserve">The subtotal for this section will calculate automatically.  </t>
  </si>
  <si>
    <t xml:space="preserve">The rate for 1/2 month will be calculated automatically. </t>
  </si>
  <si>
    <t xml:space="preserve">worksheet will automatically calculate this amount.  </t>
  </si>
  <si>
    <t>Line 64:</t>
  </si>
  <si>
    <t xml:space="preserve">completed this form. </t>
  </si>
  <si>
    <t>The worksheet will automatically calculate the total amount for Column C,</t>
  </si>
  <si>
    <t>Column D and Column E.</t>
  </si>
  <si>
    <t>Resident 6.</t>
  </si>
  <si>
    <t>Line 2:</t>
  </si>
  <si>
    <t>Line 3:</t>
  </si>
  <si>
    <t>Line 5:</t>
  </si>
  <si>
    <t>In the Summary Spreadsheet:</t>
  </si>
  <si>
    <t xml:space="preserve">Line 10:    </t>
  </si>
  <si>
    <t xml:space="preserve">     </t>
  </si>
  <si>
    <t xml:space="preserve">Line 16 </t>
  </si>
  <si>
    <t>Personnel Costs</t>
  </si>
  <si>
    <t>Line 16:</t>
  </si>
  <si>
    <t xml:space="preserve">Line 18 </t>
  </si>
  <si>
    <t>Operating Costs</t>
  </si>
  <si>
    <t>Line 23</t>
  </si>
  <si>
    <t>the program for a share of the Depreciation of Fixed Assets of the home is</t>
  </si>
  <si>
    <t>Line 28</t>
  </si>
  <si>
    <t>Residential Add On Services</t>
  </si>
  <si>
    <t xml:space="preserve"> </t>
  </si>
  <si>
    <t>Line 30:</t>
  </si>
  <si>
    <t>Line 31:</t>
  </si>
  <si>
    <t>Line 36:</t>
  </si>
  <si>
    <t>Line 38:</t>
  </si>
  <si>
    <t>Administration</t>
  </si>
  <si>
    <t>The total including Administration Costs will calculate automatically.</t>
  </si>
  <si>
    <t>Retained Revenue</t>
  </si>
  <si>
    <t>Less Revenue</t>
  </si>
  <si>
    <t xml:space="preserve">The amount in Column B is the total amount of the Room and Board </t>
  </si>
  <si>
    <t xml:space="preserve">revenue for each person living in the program.  This amount will </t>
  </si>
  <si>
    <t>Resident 1 - Column G</t>
  </si>
  <si>
    <t xml:space="preserve">Resident 2 - Column K </t>
  </si>
  <si>
    <t xml:space="preserve">Resident 3 - Column O </t>
  </si>
  <si>
    <t xml:space="preserve">Resident 4 - Column S </t>
  </si>
  <si>
    <t>Resident 5 - Column W</t>
  </si>
  <si>
    <t>Line 55:</t>
  </si>
  <si>
    <t>Annual Cost</t>
  </si>
  <si>
    <t>Fixed Assets/Interest &amp; Depreciation</t>
  </si>
  <si>
    <t>Line 33:</t>
  </si>
  <si>
    <t>Line 34:</t>
  </si>
  <si>
    <t>Line 40:</t>
  </si>
  <si>
    <t>Line 51:</t>
  </si>
  <si>
    <t>Line 54</t>
  </si>
  <si>
    <t>Line 57:</t>
  </si>
  <si>
    <t>Line 57</t>
  </si>
  <si>
    <t>Other Revenue</t>
  </si>
  <si>
    <t>SUB FORM A  -  PERSONNEL/BENEFITS</t>
  </si>
  <si>
    <t>blank.</t>
  </si>
  <si>
    <t>Line 9:</t>
  </si>
  <si>
    <t>Line 11:</t>
  </si>
  <si>
    <t>Line 12:</t>
  </si>
  <si>
    <t>Line 28:</t>
  </si>
  <si>
    <t>Other Personnel Costs</t>
  </si>
  <si>
    <t>Line 42:</t>
  </si>
  <si>
    <t>Line 44:</t>
  </si>
  <si>
    <t>SUB FORM B  -  OPERATING EXPENSES</t>
  </si>
  <si>
    <t>Line 6:</t>
  </si>
  <si>
    <t>Line 8</t>
  </si>
  <si>
    <t>Utilities</t>
  </si>
  <si>
    <t>Line 10:</t>
  </si>
  <si>
    <t>Line 13:</t>
  </si>
  <si>
    <t>Line 14:</t>
  </si>
  <si>
    <t>Line 15:</t>
  </si>
  <si>
    <t>Line 26:</t>
  </si>
  <si>
    <t>Line 39:</t>
  </si>
  <si>
    <t>Line 47</t>
  </si>
  <si>
    <t>OTHER:</t>
  </si>
  <si>
    <t>Line 54:</t>
  </si>
  <si>
    <t>SUB FORM C - FIXED ASSETS/INTEREST &amp; DEPRECIATION</t>
  </si>
  <si>
    <t>charged to the individual.  This amount should come from the approved</t>
  </si>
  <si>
    <t>apportioned cost plan from the parent agency.  The total amount of</t>
  </si>
  <si>
    <t>administrative costs apportioned to all individuals cannot exceed 15% of the</t>
  </si>
  <si>
    <t>total cost of the agency minus general administrative costs.</t>
  </si>
  <si>
    <t xml:space="preserve">person living in the program.  This amount will calculate automatically. </t>
  </si>
  <si>
    <t xml:space="preserve">appropriate column for that individual.  </t>
  </si>
  <si>
    <t>The amount in Column B is the total amount of the Other Revenue identified</t>
  </si>
  <si>
    <t xml:space="preserve">by the provider for each person living in the program. </t>
  </si>
  <si>
    <t>The amount in Column C is the total cost of the entire program which will</t>
  </si>
  <si>
    <t>The total amount for each individual will automatically calculate in the</t>
  </si>
  <si>
    <t>needed for the program.  Include on this line the repair of all office equipment</t>
  </si>
  <si>
    <t>In Column C, enter the number of weeks per year each direct care staff</t>
  </si>
  <si>
    <t>person listed is anticipated to work at this program.</t>
  </si>
  <si>
    <t>In Column D, enter the rate per hour paid to each direct care staff person</t>
  </si>
  <si>
    <t>listed. If the direct care staff person is a salaried employee, leave this column</t>
  </si>
  <si>
    <t>direct care staff person is a salaried employee and is not paid by the hour.  If</t>
  </si>
  <si>
    <t>the direct care staff person is paid by the hour,  leave this column blank.</t>
  </si>
  <si>
    <t>In Column B, enter the number of hours per week of anticipated overtime for</t>
  </si>
  <si>
    <t>all of the direct care staff .  Consider the total number of hours of overtime for</t>
  </si>
  <si>
    <t>the fiscal year.  Divide this total by the number of weeks in the year and by</t>
  </si>
  <si>
    <t>the number of hours per week direct care staff are scheduled to work to</t>
  </si>
  <si>
    <t>calculate the average number of hours for overtime to be identified on this line.</t>
  </si>
  <si>
    <t>person needed to meet the needs of the people in the home.</t>
  </si>
  <si>
    <t>In Column A, enter the name of the occupation of the specific direct support</t>
  </si>
  <si>
    <t>In Column B, enter the hours per week the person identified in Column A is</t>
  </si>
  <si>
    <t>budgeted to work at the program.</t>
  </si>
  <si>
    <t>In Column C, enter the weeks per year the person identified in Column A is</t>
  </si>
  <si>
    <t>In Column D, enter the contracted rate per hour for the person identified in</t>
  </si>
  <si>
    <t>Column A, if the person is paid by the hour.  If the person is contracted for a</t>
  </si>
  <si>
    <t>Resident 7           #</t>
  </si>
  <si>
    <t>Line 63-71</t>
  </si>
  <si>
    <t>specific amount, leave this line blank.</t>
  </si>
  <si>
    <t>if the person is contracted for a specific amount.  If the person is paid by the</t>
  </si>
  <si>
    <t>hour, leave this line blank.</t>
  </si>
  <si>
    <t>The worksheet will automatically calculate the subtotal of the Contracted</t>
  </si>
  <si>
    <t>apportionment plan.</t>
  </si>
  <si>
    <t>In Column A, enter the name of personnel cost not included in any line above</t>
  </si>
  <si>
    <t xml:space="preserve">which is needed to meet the needs of the program. </t>
  </si>
  <si>
    <t>The worksheet will automatically calculate the subtotal of the Other</t>
  </si>
  <si>
    <t>internet, if applicable.</t>
  </si>
  <si>
    <t>supplies. Enter the annual amount only.  The worksheet will automatically report it as an</t>
  </si>
  <si>
    <t>eligible or ineligible cost.</t>
  </si>
  <si>
    <t>amount of the mortgage paid annually if the program was grandfathered in</t>
  </si>
  <si>
    <t>In Column C, enter the amount if rent paid annually by the program or the</t>
  </si>
  <si>
    <t>Enter only the annual amount in Column C.  The worksheet will</t>
  </si>
  <si>
    <t>In Column C, enter the amount paid annually for cable services, including</t>
  </si>
  <si>
    <t>This would include telephone for both the people living in the home as well as</t>
  </si>
  <si>
    <t>for the staff, all beeper and pager costs, internet costs if other than through</t>
  </si>
  <si>
    <t>cable and the cost of all cell phones for the staff.</t>
  </si>
  <si>
    <t>Resident 10         #</t>
  </si>
  <si>
    <t>Fiscal Year</t>
  </si>
  <si>
    <t>In Column C, enter the amount paid annually for electricity.</t>
  </si>
  <si>
    <t>In Column C, enter the amount paid annually for sewage if the home is</t>
  </si>
  <si>
    <t>connected to the sewer system.  If not, leave this line blank.</t>
  </si>
  <si>
    <t>In Column C, enter the amount paid annually for heating which includes the</t>
  </si>
  <si>
    <t>cost of gas, coal, and oil.  If the home is heated by electric heat, leave this</t>
  </si>
  <si>
    <t>line blank as all electricity costs are reported on Line 11.</t>
  </si>
  <si>
    <t>In Column C, enter the amount paid annually for water if the home is on a</t>
  </si>
  <si>
    <t>public water system.  If the home is on a well, leave this line blank.</t>
  </si>
  <si>
    <t>In Column C, report the amount paid annually for the cost identified in</t>
  </si>
  <si>
    <t>living in the home.</t>
  </si>
  <si>
    <t>In Column C, enter the amount paid annually for all over-the-counter drugs for</t>
  </si>
  <si>
    <t>all the people in the home.</t>
  </si>
  <si>
    <t xml:space="preserve">In Column C, enter the amount paid annually for maintenance for the home. </t>
  </si>
  <si>
    <t>Include on this line the cost of lawn care (including grass cutting, chemical</t>
  </si>
  <si>
    <t>treatments, shrubbery trimming, etc), trash removal, snow removal,</t>
  </si>
  <si>
    <t>In Column C, enter the amount paid annually for the cost of all food for the</t>
  </si>
  <si>
    <t>people living in the home.  Include on this line all food and any type of dietary</t>
  </si>
  <si>
    <t>supplement not billed directly to medical assistance.</t>
  </si>
  <si>
    <t>In Column C, enter the amount paid annually for all habilitation supplies for all</t>
  </si>
  <si>
    <t>the people in the home.</t>
  </si>
  <si>
    <t>In Column C, enter the amount paid annually for the cost of all household</t>
  </si>
  <si>
    <t>goods.  Include on this line the cost of small household items such as</t>
  </si>
  <si>
    <t>linens, curtains, small appliances, dishes, silverware, towels, pots and pans,</t>
  </si>
  <si>
    <t>In Column C, enter the amount paid annually for the cost of all housekeeping.</t>
  </si>
  <si>
    <t>Include on this line the cost of cleaning services, cleaning supplies, laundry</t>
  </si>
  <si>
    <t>services, detergent, fabric softener, dishwashing supplies etc.</t>
  </si>
  <si>
    <t>In Column C, enter the amount paid annually for the cost of indirect operating</t>
  </si>
  <si>
    <t>expenses. Include on this line the cost of debt service, non capital interest,</t>
  </si>
  <si>
    <t>In Column C, enter the amount paid annually for general and professional</t>
  </si>
  <si>
    <t>insurance.</t>
  </si>
  <si>
    <t>In Column C, enter the amount paid annually for property insurance.</t>
  </si>
  <si>
    <t>In Column C, enter the amount paid annually for vehicle insurance.</t>
  </si>
  <si>
    <t>In Column A, identify any type of insurance needed for the program which is</t>
  </si>
  <si>
    <t>not identified on Lines 31 - 33.</t>
  </si>
  <si>
    <t>In Column C, enter the amount paid annually for the type of insurance</t>
  </si>
  <si>
    <t>In Column C, enter the amount paid annually for medical supplies for all</t>
  </si>
  <si>
    <t>In Column C, enter the amount paid annually for minor repair or renovation. In</t>
  </si>
  <si>
    <t>accordance with Chapter 4300, Section 4300.65, renovations are considered</t>
  </si>
  <si>
    <t>to be an adaptation of available space within a completed structure. Repairs</t>
  </si>
  <si>
    <t>or maintenance are considered to be those activities which either restore an</t>
  </si>
  <si>
    <t>asset to, or maintain it at, its normal or expected service life. A classification</t>
  </si>
  <si>
    <t>is further defined for the purpose of reimbursement as minor if the cost is</t>
  </si>
  <si>
    <t>$10,000 or less, and major if the cost exceeds $10,000.</t>
  </si>
  <si>
    <t xml:space="preserve">In Column C, enter the amount paid annually for the repair of equipment </t>
  </si>
  <si>
    <t>Office Supplies (Non Admin)</t>
  </si>
  <si>
    <t>In Column C, enter the amount paid annually for the cost of all office supplies</t>
  </si>
  <si>
    <t>used for the program.  Do not include the cost of administrative supplies.</t>
  </si>
  <si>
    <t>In Column C, enter the amount paid annually for the cost of maintaining</t>
  </si>
  <si>
    <t>In Column C, identify the amount paid annually for real estate taxes.</t>
  </si>
  <si>
    <t>In Column A,  identify any cost charged to the operation of this program</t>
  </si>
  <si>
    <t>which is not identified on one of the lines above.  Be very specific.</t>
  </si>
  <si>
    <t>Since it is not possible to know what costs the provider may enter on</t>
  </si>
  <si>
    <t>these lines, it is not possible to identify them as eligible or ineligible.</t>
  </si>
  <si>
    <t>As a result, the provider must enter the information in the appropriate</t>
  </si>
  <si>
    <t>column as either eligible or ineligible.</t>
  </si>
  <si>
    <t>item identified in Column A.</t>
  </si>
  <si>
    <t>In Column D, enter the eligible cost for this line item.</t>
  </si>
  <si>
    <t xml:space="preserve">In Column E, enter the ineligible cost for this line item. </t>
  </si>
  <si>
    <t>In Column C,  report the total costs associated with all building</t>
  </si>
  <si>
    <t>In Column D,  enter the eligible cost for this line item.</t>
  </si>
  <si>
    <t xml:space="preserve">In Column E,  enter the ineligible cost for this line item. </t>
  </si>
  <si>
    <t>Enter the Master Provider Index (MPI) Number and Service Location Code for</t>
  </si>
  <si>
    <t>the program.</t>
  </si>
  <si>
    <t>Enter the complete address of the location where the services are being</t>
  </si>
  <si>
    <t>provided, including zip code. Do not enter the address of the agency.</t>
  </si>
  <si>
    <t>Enter the number of billable units.  For a full fiscal year, enter 24 which</t>
  </si>
  <si>
    <t>represents 12 months billing for each half-month.  For less than a full year,</t>
  </si>
  <si>
    <t>enter the expected number of months times 2 to allow for half-month billing.</t>
  </si>
  <si>
    <t>Enter the total number of people living at the home during the fiscal year.</t>
  </si>
  <si>
    <t>For each person living at the home, enter the name of the county or</t>
  </si>
  <si>
    <t>county/joinder responsible for the funding and administration of this person's</t>
  </si>
  <si>
    <t>program.</t>
  </si>
  <si>
    <t>The amount reported on Line 16, the amount charged to each person at the</t>
  </si>
  <si>
    <t>program for a share of the eligible Personnel Costs of the home is carried</t>
  </si>
  <si>
    <t xml:space="preserve">forward by a formula from Sub Page A.  </t>
  </si>
  <si>
    <t>The amounts reported on Lines 19-21, the amount charged to each person at</t>
  </si>
  <si>
    <t>%</t>
  </si>
  <si>
    <t>Real Estate Taxes</t>
  </si>
  <si>
    <t>Subtotal - Fixed Assets - Expensed</t>
  </si>
  <si>
    <t>Subtotal- Fixed Assets - Depreciation/Amortization</t>
  </si>
  <si>
    <t>Resident 7</t>
  </si>
  <si>
    <t>Resident 8</t>
  </si>
  <si>
    <t>Resident 9</t>
  </si>
  <si>
    <t>Resident 10</t>
  </si>
  <si>
    <t>Behavioral Services (7)</t>
  </si>
  <si>
    <t>Behavioral Services (8)</t>
  </si>
  <si>
    <t>Behavioral Services (9)</t>
  </si>
  <si>
    <t>Behavioral Services (10)</t>
  </si>
  <si>
    <t>Nursing Services (7)</t>
  </si>
  <si>
    <t>Nursing Services (8)</t>
  </si>
  <si>
    <t>Nursing Services (9)</t>
  </si>
  <si>
    <t>Nursing Services (10)</t>
  </si>
  <si>
    <t>Adaptations (7)</t>
  </si>
  <si>
    <t>Adaptations (8)</t>
  </si>
  <si>
    <t>Adaptations (9)</t>
  </si>
  <si>
    <t>Adaptations (10)</t>
  </si>
  <si>
    <t>Name of Contact Person</t>
  </si>
  <si>
    <t>Email Address:</t>
  </si>
  <si>
    <t>the program for a share of the eligible and ineligible Operating Costs of the</t>
  </si>
  <si>
    <t xml:space="preserve">home is carried forward by a formula from Sub Page B. </t>
  </si>
  <si>
    <t>in Column B.</t>
  </si>
  <si>
    <t>Enter the total number of hours available for work per year which are reported</t>
  </si>
  <si>
    <t>Enter total number of hours per year for direct care staff from Column B.</t>
  </si>
  <si>
    <t>MPI# &amp; Service Location Code</t>
  </si>
  <si>
    <t>County</t>
  </si>
  <si>
    <t>Site Address</t>
  </si>
  <si>
    <t>Service Type</t>
  </si>
  <si>
    <t>Funding Source</t>
  </si>
  <si>
    <t>Client Liability</t>
  </si>
  <si>
    <t>Telephone Number:</t>
  </si>
  <si>
    <t xml:space="preserve">D.  ADD ON RESID. COSTS </t>
  </si>
  <si>
    <t>Hrs/Wk</t>
  </si>
  <si>
    <t>Wks/Yr</t>
  </si>
  <si>
    <t>Overtime</t>
  </si>
  <si>
    <t>Resident 1</t>
  </si>
  <si>
    <t>Resident 2</t>
  </si>
  <si>
    <t>Resident 3</t>
  </si>
  <si>
    <t>Resident 4</t>
  </si>
  <si>
    <t>Resident 5</t>
  </si>
  <si>
    <t>Resident 6</t>
  </si>
  <si>
    <t>Contracted Direct Support Professionals</t>
  </si>
  <si>
    <t>Supervisory Overtime</t>
  </si>
  <si>
    <t>Direct Support Professional Overtime</t>
  </si>
  <si>
    <t>Direct Support Professional Coverage</t>
  </si>
  <si>
    <t>Vehicle Maintenance</t>
  </si>
  <si>
    <t>Buildings</t>
  </si>
  <si>
    <t>Equipment - Expensed</t>
  </si>
  <si>
    <t>Equipment - Amortized</t>
  </si>
  <si>
    <t>Equipment - Depreciated</t>
  </si>
  <si>
    <t>Motor Vehicles - Amortized</t>
  </si>
  <si>
    <t>Motor Vehicles - Depreciated</t>
  </si>
  <si>
    <t>Behavioral Services (1)</t>
  </si>
  <si>
    <t>Behavioral Services (2)</t>
  </si>
  <si>
    <t>Behavioral Services (3)</t>
  </si>
  <si>
    <t>Behavioral Services (4)</t>
  </si>
  <si>
    <t>Behavioral Services (5)</t>
  </si>
  <si>
    <t>Behavioral Services (6)</t>
  </si>
  <si>
    <t>Nursing Services (1)</t>
  </si>
  <si>
    <t>Nursing Services (2)</t>
  </si>
  <si>
    <t>Nursing Services (3)</t>
  </si>
  <si>
    <t>Nursing Services (4)</t>
  </si>
  <si>
    <t>Nursing Services (5)</t>
  </si>
  <si>
    <t>Nursing Services (6)</t>
  </si>
  <si>
    <t>Subttoal DSP</t>
  </si>
  <si>
    <t>Subtotal Behavioral</t>
  </si>
  <si>
    <t>Subtotal Nursing</t>
  </si>
  <si>
    <t>Adaptations (1)</t>
  </si>
  <si>
    <t>Adaptations (2)</t>
  </si>
  <si>
    <t>Adaptations (3)</t>
  </si>
  <si>
    <t>Adaptations (4)</t>
  </si>
  <si>
    <t>Adaptations (5)</t>
  </si>
  <si>
    <t>Adaptations (6)</t>
  </si>
  <si>
    <t>Subtotal Adaptations</t>
  </si>
  <si>
    <t>Other Services/Costs</t>
  </si>
  <si>
    <t>Subtotal Other</t>
  </si>
  <si>
    <t>FIXED ASSETS</t>
  </si>
  <si>
    <t>Renovations</t>
  </si>
  <si>
    <t>Repairs/Maintenance</t>
  </si>
  <si>
    <t>DEPRECIATION/AMORTIZATION</t>
  </si>
  <si>
    <t>Capital Interest</t>
  </si>
  <si>
    <t>Number (MCI) on this line.</t>
  </si>
  <si>
    <t>Site Rate Per House (Without ADD ONS)</t>
  </si>
  <si>
    <t xml:space="preserve">direct care staff.   If more than one supervisor works at the home, </t>
  </si>
  <si>
    <t>In Column D,  enter the rate of pay for the DSP (or DSPs) reported in</t>
  </si>
  <si>
    <t>based on the number of weeks,  leave this line blank.</t>
  </si>
  <si>
    <t>Enter the name of the agency.</t>
  </si>
  <si>
    <t>Enter the name of the County where the program is physically located.</t>
  </si>
  <si>
    <t>Enter the Waiver Contract number, if applicable.</t>
  </si>
  <si>
    <t>For each person living at the home, enter the Master Client Index</t>
  </si>
  <si>
    <t>Lines 19-21:</t>
  </si>
  <si>
    <t>In Column B, enter the percentage of general administrative costs</t>
  </si>
  <si>
    <t>on-call time for all the house/program supervisors.</t>
  </si>
  <si>
    <t>supervisors to be scheduled for on-call time during the fiscal year.</t>
  </si>
  <si>
    <t>for on-call time if the supervisors are NOT salaried employees. If the supervisors</t>
  </si>
  <si>
    <t>In Column C, enter the number of weeks per year you anticipate</t>
  </si>
  <si>
    <t>In Column D, enter the rate per hour paid to direct care staff for</t>
  </si>
  <si>
    <t>staff are paid at different rates, use the average salary at time and one</t>
  </si>
  <si>
    <t>If the direct care are salaried employees, leave this column blank.</t>
  </si>
  <si>
    <t xml:space="preserve">half.  Be sure to include overtime for holidays at the appropriate rate. </t>
  </si>
  <si>
    <t>In Column B, enter the number of hours per week of coverage for staff</t>
  </si>
  <si>
    <t>on leave anticipated for all direct care staff.  Be sure to include</t>
  </si>
  <si>
    <t>In Column C, enter the number of weeks per year you used in your</t>
  </si>
  <si>
    <t>In Column D, enter the rate per hour paid to the direct care staff for</t>
  </si>
  <si>
    <t>care staff is a salaried employee, leave this column blank.</t>
  </si>
  <si>
    <t>of supplies for the people living in the program such as facilitative, medical and recreational</t>
  </si>
  <si>
    <t>automatically calculate the yearly amount and the total amount.</t>
  </si>
  <si>
    <t>RESIDENTIAL SUMMARY FORM</t>
  </si>
  <si>
    <t>In the upper left hand corner in Column B:</t>
  </si>
  <si>
    <t>Worksheet in the appropriate column.</t>
  </si>
  <si>
    <t>which will be carried forward automatically to the Residential Summary</t>
  </si>
  <si>
    <t>Subtotal</t>
  </si>
  <si>
    <t>Total FTEs</t>
  </si>
  <si>
    <t>Background Checks</t>
  </si>
  <si>
    <t>Bonding</t>
  </si>
  <si>
    <t>Staff Development/Training</t>
  </si>
  <si>
    <t>Pre Employment Physicals</t>
  </si>
  <si>
    <t>Vaccinations</t>
  </si>
  <si>
    <t>Subtotal - Supervisory</t>
  </si>
  <si>
    <t>Line 41</t>
  </si>
  <si>
    <t>Line 42</t>
  </si>
  <si>
    <t>Line 44</t>
  </si>
  <si>
    <t>Line 45</t>
  </si>
  <si>
    <t>Line 46-55</t>
  </si>
  <si>
    <t>In Column E, enter the amount of ineligible costs paid annually for the line</t>
  </si>
  <si>
    <t>In Column D, enter the amount of eligible costs paid annually for the line</t>
  </si>
  <si>
    <t>which will carry forward automatically to the Residential Cost</t>
  </si>
  <si>
    <t>In Column C, report the annual costs associated with all building</t>
  </si>
  <si>
    <t>In Column C, report the annual costs associated with all motor</t>
  </si>
  <si>
    <t>vehicles which are to be expensed during the fiscal year.  Do not</t>
  </si>
  <si>
    <t>include the cost of leased vehicles or the cost of vehicles which</t>
  </si>
  <si>
    <t>are to be amortized or depreciated</t>
  </si>
  <si>
    <t>In Column C, report the annual costs associated with all</t>
  </si>
  <si>
    <t>equipment necessary for the operation of the program, which are</t>
  </si>
  <si>
    <t xml:space="preserve">to be expensed during the fiscal year. </t>
  </si>
  <si>
    <t>In Column C, report the annual costs associated with renovations</t>
  </si>
  <si>
    <t>which are to be expensed during the fiscal year.  Renovations are</t>
  </si>
  <si>
    <t>considered to be an adaptation of available space within a</t>
  </si>
  <si>
    <t>completed structure.  Improvements extend the life or increase</t>
  </si>
  <si>
    <t>the productivity of the asset.</t>
  </si>
  <si>
    <t>In Column C, report the total costs associated with repairs and</t>
  </si>
  <si>
    <t>Repairs and maintenance are considered to be those activities</t>
  </si>
  <si>
    <t>which either restore an asset to, or maintain it at, its normal or</t>
  </si>
  <si>
    <t>expected service life.</t>
  </si>
  <si>
    <t>In Column C, report the annual costs associated with repairs and maintenance</t>
  </si>
  <si>
    <t>In Column C,  report the annual costs associated with the items</t>
  </si>
  <si>
    <t>identified in Column A, Line 17 or Line 19.</t>
  </si>
  <si>
    <t>In accordance with Chapter 4300, Section 105 (1), the</t>
  </si>
  <si>
    <t>straight-line method of depreciation shall be used.  For additional</t>
  </si>
  <si>
    <t>information on depreciation,  refer to Section 4300.105.</t>
  </si>
  <si>
    <t>In Column C, report the annual costs associated with the</t>
  </si>
  <si>
    <t>depreciation of the building which are applicable to this fiscal</t>
  </si>
  <si>
    <t>year.</t>
  </si>
  <si>
    <t xml:space="preserve">improvements, which are to be depreciated during the fiscal year. </t>
  </si>
  <si>
    <t>Building improvements extend the life or increase the productivity</t>
  </si>
  <si>
    <t>of the asset.</t>
  </si>
  <si>
    <t>In Column C, report the total costs associated with all motor</t>
  </si>
  <si>
    <t>vehicles which are to be amortized during the fiscal year.  Do not</t>
  </si>
  <si>
    <t>are to be expensed or depreciated.</t>
  </si>
  <si>
    <t>vehicles which are to be depreciated during the fiscal year. Do not</t>
  </si>
  <si>
    <t>are to be expensed or amortized.</t>
  </si>
  <si>
    <t>In Column C, report the total costs associated with all equipment</t>
  </si>
  <si>
    <t>which are to be amortized during the fiscal year.  Do not include</t>
  </si>
  <si>
    <t>equipment which is to be depreciated.</t>
  </si>
  <si>
    <t>which are to be depreciated during the fiscal year. Do not include</t>
  </si>
  <si>
    <t>equipment which is to be amortized.</t>
  </si>
  <si>
    <t>In Column C, report the total costs associated with renovations</t>
  </si>
  <si>
    <t>which are to be depreciated for this fiscal year.  Renovations are</t>
  </si>
  <si>
    <t>completed structure.</t>
  </si>
  <si>
    <t xml:space="preserve">maintenance which are to be depreciated during the fiscal year. </t>
  </si>
  <si>
    <t>In Column C, report the costs associated with residential</t>
  </si>
  <si>
    <t>adaptations which are applicable to this fiscal year.</t>
  </si>
  <si>
    <t>In Column C, report the costs associated with capital interest</t>
  </si>
  <si>
    <t>which is applicable to this fiscal year.</t>
  </si>
  <si>
    <t>In Column D, the worksheet will automatically calculate the total</t>
  </si>
  <si>
    <t>of eligible costs for Depreciation.</t>
  </si>
  <si>
    <t>In Column E, the worksheet will automatically calculate the total</t>
  </si>
  <si>
    <t>of ineligible costs for Depreciation.</t>
  </si>
  <si>
    <t>The worksheet will automatically calculate the total for Fixed</t>
  </si>
  <si>
    <t>Assets and Depreciation which will be carried forward</t>
  </si>
  <si>
    <t>automatically to the Residential Summary Worksheet in the</t>
  </si>
  <si>
    <t>appropriate column.</t>
  </si>
  <si>
    <t>The purpose of this form is to identify any additional services which are needed</t>
  </si>
  <si>
    <t>to meet the needs of individuals living at the home.  These services are specific</t>
  </si>
  <si>
    <t>to each individual although it is possible that some services can be shared by</t>
  </si>
  <si>
    <t>more than one person living at the home.</t>
  </si>
  <si>
    <t>The information on Line 3 identifies the column associated with</t>
  </si>
  <si>
    <t>each specific person living at the home:</t>
  </si>
  <si>
    <t>Columns F &amp; G  -</t>
  </si>
  <si>
    <t xml:space="preserve">Columns H &amp; I   - </t>
  </si>
  <si>
    <t xml:space="preserve">Columns J &amp; K  - </t>
  </si>
  <si>
    <t xml:space="preserve">Columns L &amp; M - </t>
  </si>
  <si>
    <t xml:space="preserve">Columns N &amp; O -  </t>
  </si>
  <si>
    <t xml:space="preserve">Columns P &amp; Q -  </t>
  </si>
  <si>
    <t>Columns R &amp; S -</t>
  </si>
  <si>
    <t xml:space="preserve">Columns T &amp; U - </t>
  </si>
  <si>
    <t>Columns V &amp; W -</t>
  </si>
  <si>
    <t xml:space="preserve">Columns X &amp; Y - </t>
  </si>
  <si>
    <t>Line 1</t>
  </si>
  <si>
    <t>Line 9</t>
  </si>
  <si>
    <t>Line 10-19</t>
  </si>
  <si>
    <t>COLUMNS F - Y WILL NOT CALCULATE AUTOMATICALLY.  YOU MUST</t>
  </si>
  <si>
    <t>the rate of pay identified in Column D which are to be charged to Resident 7.</t>
  </si>
  <si>
    <t>In Column S, enter the ineligible costs associated with the DSP (or</t>
  </si>
  <si>
    <t>In Column R, enter the eligible costs associated with the DSP (or DSPs) at</t>
  </si>
  <si>
    <t>In Column T, enter the eligible costs associated with the DSP (or DSPs) at</t>
  </si>
  <si>
    <t>In Column U, enter the ineligible costs associated with the DSP (or</t>
  </si>
  <si>
    <t>In Column V, enter the eligible costs associated with the DSP (or DSPs) at</t>
  </si>
  <si>
    <t>In Column W, enter the ineligible costs associated with the DSP (or</t>
  </si>
  <si>
    <t>In Column X, enter the eligible costs associated with the DSP (or DSPs) at</t>
  </si>
  <si>
    <t>In Column Y, enter the ineligible costs associated with the DSP (or</t>
  </si>
  <si>
    <t>Resident 7.</t>
  </si>
  <si>
    <t>the rate of pay identified in Column D which are to be charged to Resident 8.</t>
  </si>
  <si>
    <t>Resident 8.</t>
  </si>
  <si>
    <t>the rate of pay identified in Column D which are to be charged to Resident 9.</t>
  </si>
  <si>
    <t>Resident 9.</t>
  </si>
  <si>
    <t>the rate of pay identified in Column D which are to be charged to Resident 10.</t>
  </si>
  <si>
    <t>Resident 10.</t>
  </si>
  <si>
    <t>Line 20</t>
  </si>
  <si>
    <t>Line 21</t>
  </si>
  <si>
    <t>Line 22</t>
  </si>
  <si>
    <t>Line 24-33</t>
  </si>
  <si>
    <t>Line 24 - Resident 1</t>
  </si>
  <si>
    <t>Line 25 - Resident 2</t>
  </si>
  <si>
    <t>Line 26 - Resident 3</t>
  </si>
  <si>
    <t>Line 27 - Resident 4</t>
  </si>
  <si>
    <t>Line 28 - Resident 5</t>
  </si>
  <si>
    <t>Line 29 - Resident 6</t>
  </si>
  <si>
    <t>Line 30 - Resident 7</t>
  </si>
  <si>
    <t>Line 31 - Resident 8</t>
  </si>
  <si>
    <t>Line 32 - Resident 9</t>
  </si>
  <si>
    <t>Line 33 - Resident 10</t>
  </si>
  <si>
    <t>services charged to each person as identified above. If the service</t>
  </si>
  <si>
    <t>is not based on hours per week, leave this line blank.</t>
  </si>
  <si>
    <t>In Column D, enter the rate of pay for the behavioral services</t>
  </si>
  <si>
    <t>which are charged to each person as identified above.  If the</t>
  </si>
  <si>
    <t xml:space="preserve">service is not based on the rate of pay, leave this line blank. </t>
  </si>
  <si>
    <t>In Column E, enter the amount of benefits for the behavioral</t>
  </si>
  <si>
    <t>services which are charged to each person as identified above.  If</t>
  </si>
  <si>
    <t xml:space="preserve">benefits are not paid, leave this line blank. </t>
  </si>
  <si>
    <t xml:space="preserve">COLUMNS F - Y WILL NOT CALCULATE AUTOMATICALLY. </t>
  </si>
  <si>
    <t>YOU MUST ENTER THE TOTAL AMOUNT IN THE</t>
  </si>
  <si>
    <t>APPROPRIATE COLUMN.</t>
  </si>
  <si>
    <t>In Column F, enter the annual cost of the behavioral services for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</si>
</sst>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00%"/>
    <numFmt numFmtId="166" formatCode="0.000000000000000%"/>
    <numFmt numFmtId="167" formatCode="0.00000000000000%"/>
    <numFmt numFmtId="168" formatCode="0.0000000000000%"/>
    <numFmt numFmtId="169" formatCode="0.000000000000%"/>
    <numFmt numFmtId="170" formatCode="0.00000000000%"/>
    <numFmt numFmtId="171" formatCode="0.0000000000%"/>
    <numFmt numFmtId="172" formatCode="0.000000000%"/>
    <numFmt numFmtId="173" formatCode="0.00000000%"/>
    <numFmt numFmtId="174" formatCode="0.0000000%"/>
    <numFmt numFmtId="175" formatCode="0.000000%"/>
    <numFmt numFmtId="176" formatCode="0.00000%"/>
    <numFmt numFmtId="177" formatCode="0.0000%"/>
    <numFmt numFmtId="178" formatCode="0.000%"/>
    <numFmt numFmtId="179" formatCode="0.000000"/>
    <numFmt numFmtId="180" formatCode="0.00000"/>
    <numFmt numFmtId="181" formatCode="0.0000"/>
    <numFmt numFmtId="182" formatCode="0.00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.0"/>
    <numFmt numFmtId="186" formatCode="#,##0.0_);\(#,##0.0\)"/>
    <numFmt numFmtId="187" formatCode="&quot;$&quot;#,##0.0"/>
    <numFmt numFmtId="188" formatCode="#,##0.0"/>
    <numFmt numFmtId="189" formatCode="_(&quot;$&quot;* #,##0.0_);_(&quot;$&quot;* \(#,##0.0\);_(&quot;$&quot;* &quot;-&quot;?_);_(@_)"/>
    <numFmt numFmtId="190" formatCode="_(* #,##0.0_);_(* \(#,##0.0\);_(* &quot;-&quot;??_);_(@_)"/>
    <numFmt numFmtId="191" formatCode="_(* #,##0_);_(* \(#,##0\);_(* &quot;-&quot;??_);_(@_)"/>
    <numFmt numFmtId="192" formatCode="#,##0;[Red]#,##0"/>
    <numFmt numFmtId="193" formatCode="&quot;$&quot;#,##0.00;[Red]&quot;$&quot;#,##0.00"/>
    <numFmt numFmtId="194" formatCode="&quot;$&quot;#,##0"/>
    <numFmt numFmtId="195" formatCode="0_);[Red]\(0\)"/>
    <numFmt numFmtId="196" formatCode="[$-409]dddd\,\ mmmm\ dd\,\ yyyy"/>
    <numFmt numFmtId="197" formatCode="mm/dd/yy;@"/>
    <numFmt numFmtId="198" formatCode="&quot;$&quot;#,##0;[Red]&quot;$&quot;#,##0"/>
    <numFmt numFmtId="199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4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5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9" fontId="0" fillId="0" borderId="0" xfId="19" applyFill="1" applyBorder="1" applyAlignment="1">
      <alignment horizontal="center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44" fontId="4" fillId="0" borderId="0" xfId="17" applyFont="1" applyFill="1" applyBorder="1" applyAlignment="1">
      <alignment/>
    </xf>
    <xf numFmtId="0" fontId="4" fillId="0" borderId="0" xfId="0" applyFont="1" applyFill="1" applyAlignment="1">
      <alignment/>
    </xf>
    <xf numFmtId="9" fontId="0" fillId="0" borderId="3" xfId="19" applyFill="1" applyBorder="1" applyAlignment="1">
      <alignment/>
    </xf>
    <xf numFmtId="0" fontId="0" fillId="0" borderId="4" xfId="0" applyFill="1" applyBorder="1" applyAlignment="1" applyProtection="1">
      <alignment/>
      <protection hidden="1"/>
    </xf>
    <xf numFmtId="9" fontId="0" fillId="0" borderId="4" xfId="19" applyFill="1" applyBorder="1" applyAlignment="1">
      <alignment/>
    </xf>
    <xf numFmtId="0" fontId="0" fillId="0" borderId="5" xfId="0" applyFill="1" applyBorder="1" applyAlignment="1" applyProtection="1">
      <alignment/>
      <protection hidden="1"/>
    </xf>
    <xf numFmtId="9" fontId="0" fillId="0" borderId="0" xfId="19" applyFill="1" applyBorder="1" applyAlignment="1">
      <alignment/>
    </xf>
    <xf numFmtId="0" fontId="0" fillId="0" borderId="4" xfId="0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4" fontId="4" fillId="0" borderId="2" xfId="17" applyFont="1" applyFill="1" applyBorder="1" applyAlignment="1">
      <alignment/>
    </xf>
    <xf numFmtId="43" fontId="0" fillId="0" borderId="5" xfId="15" applyFill="1" applyBorder="1" applyAlignment="1" applyProtection="1">
      <alignment/>
      <protection hidden="1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6" fontId="0" fillId="0" borderId="0" xfId="0" applyNumberFormat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 horizontal="center"/>
      <protection locked="0"/>
    </xf>
    <xf numFmtId="44" fontId="0" fillId="0" borderId="1" xfId="17" applyFill="1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6" fontId="0" fillId="0" borderId="1" xfId="0" applyNumberFormat="1" applyFill="1" applyBorder="1" applyAlignment="1" applyProtection="1">
      <alignment/>
      <protection locked="0"/>
    </xf>
    <xf numFmtId="6" fontId="0" fillId="2" borderId="1" xfId="0" applyNumberFormat="1" applyFill="1" applyBorder="1" applyAlignment="1" applyProtection="1">
      <alignment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8" fontId="0" fillId="0" borderId="1" xfId="17" applyNumberFormat="1" applyFill="1" applyBorder="1" applyAlignment="1" applyProtection="1">
      <alignment/>
      <protection locked="0"/>
    </xf>
    <xf numFmtId="6" fontId="0" fillId="0" borderId="1" xfId="17" applyNumberFormat="1" applyFill="1" applyBorder="1" applyAlignment="1" applyProtection="1">
      <alignment/>
      <protection locked="0"/>
    </xf>
    <xf numFmtId="6" fontId="1" fillId="0" borderId="0" xfId="0" applyNumberFormat="1" applyFont="1" applyAlignment="1">
      <alignment/>
    </xf>
    <xf numFmtId="6" fontId="0" fillId="0" borderId="0" xfId="0" applyNumberFormat="1" applyFill="1" applyBorder="1" applyAlignment="1">
      <alignment/>
    </xf>
    <xf numFmtId="6" fontId="0" fillId="0" borderId="0" xfId="17" applyNumberFormat="1" applyBorder="1" applyAlignment="1" applyProtection="1">
      <alignment/>
      <protection hidden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6" fontId="0" fillId="0" borderId="1" xfId="0" applyNumberFormat="1" applyBorder="1" applyAlignment="1" applyProtection="1">
      <alignment/>
      <protection hidden="1"/>
    </xf>
    <xf numFmtId="6" fontId="0" fillId="0" borderId="1" xfId="17" applyNumberFormat="1" applyBorder="1" applyAlignment="1" applyProtection="1">
      <alignment/>
      <protection hidden="1"/>
    </xf>
    <xf numFmtId="6" fontId="1" fillId="0" borderId="0" xfId="0" applyNumberFormat="1" applyFont="1" applyFill="1" applyAlignment="1" applyProtection="1">
      <alignment/>
      <protection hidden="1"/>
    </xf>
    <xf numFmtId="44" fontId="4" fillId="0" borderId="0" xfId="17" applyFont="1" applyFill="1" applyBorder="1" applyAlignment="1" applyProtection="1">
      <alignment/>
      <protection hidden="1"/>
    </xf>
    <xf numFmtId="44" fontId="4" fillId="0" borderId="9" xfId="17" applyFont="1" applyFill="1" applyBorder="1" applyAlignment="1" applyProtection="1">
      <alignment/>
      <protection hidden="1"/>
    </xf>
    <xf numFmtId="44" fontId="1" fillId="0" borderId="0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 applyProtection="1">
      <alignment/>
      <protection hidden="1"/>
    </xf>
    <xf numFmtId="6" fontId="0" fillId="0" borderId="0" xfId="0" applyNumberFormat="1" applyFill="1" applyBorder="1" applyAlignment="1">
      <alignment horizontal="center"/>
    </xf>
    <xf numFmtId="6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44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9" fontId="0" fillId="0" borderId="2" xfId="19" applyFill="1" applyBorder="1" applyAlignment="1">
      <alignment/>
    </xf>
    <xf numFmtId="4" fontId="0" fillId="0" borderId="7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6" fontId="0" fillId="0" borderId="0" xfId="0" applyNumberFormat="1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6" fontId="0" fillId="3" borderId="1" xfId="0" applyNumberFormat="1" applyFill="1" applyBorder="1" applyAlignment="1">
      <alignment/>
    </xf>
    <xf numFmtId="0" fontId="0" fillId="3" borderId="1" xfId="0" applyFill="1" applyBorder="1" applyAlignment="1" applyProtection="1">
      <alignment/>
      <protection/>
    </xf>
    <xf numFmtId="6" fontId="0" fillId="3" borderId="1" xfId="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3" borderId="7" xfId="0" applyFill="1" applyBorder="1" applyAlignment="1" applyProtection="1">
      <alignment horizontal="center"/>
      <protection/>
    </xf>
    <xf numFmtId="44" fontId="0" fillId="3" borderId="1" xfId="17" applyFill="1" applyBorder="1" applyAlignment="1" applyProtection="1">
      <alignment/>
      <protection/>
    </xf>
    <xf numFmtId="6" fontId="0" fillId="3" borderId="1" xfId="17" applyNumberFormat="1" applyFill="1" applyBorder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>
      <alignment horizontal="left"/>
    </xf>
    <xf numFmtId="8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6" fontId="0" fillId="0" borderId="1" xfId="0" applyNumberFormat="1" applyBorder="1" applyAlignment="1" applyProtection="1">
      <alignment horizontal="center"/>
      <protection locked="0"/>
    </xf>
    <xf numFmtId="6" fontId="0" fillId="3" borderId="1" xfId="17" applyNumberFormat="1" applyFont="1" applyFill="1" applyBorder="1" applyAlignment="1" applyProtection="1">
      <alignment/>
      <protection/>
    </xf>
    <xf numFmtId="6" fontId="0" fillId="0" borderId="1" xfId="17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178" fontId="0" fillId="0" borderId="1" xfId="19" applyNumberFormat="1" applyFill="1" applyBorder="1" applyAlignment="1" applyProtection="1">
      <alignment horizontal="center"/>
      <protection/>
    </xf>
    <xf numFmtId="191" fontId="0" fillId="3" borderId="12" xfId="15" applyNumberForma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/>
      <protection/>
    </xf>
    <xf numFmtId="6" fontId="1" fillId="3" borderId="1" xfId="0" applyNumberFormat="1" applyFont="1" applyFill="1" applyBorder="1" applyAlignment="1" applyProtection="1">
      <alignment/>
      <protection/>
    </xf>
    <xf numFmtId="6" fontId="0" fillId="0" borderId="1" xfId="0" applyNumberFormat="1" applyBorder="1" applyAlignment="1" applyProtection="1">
      <alignment/>
      <protection/>
    </xf>
    <xf numFmtId="6" fontId="1" fillId="0" borderId="1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6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quotePrefix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6" fontId="0" fillId="0" borderId="0" xfId="17" applyNumberFormat="1" applyFill="1" applyBorder="1" applyAlignment="1" applyProtection="1">
      <alignment horizontal="center"/>
      <protection/>
    </xf>
    <xf numFmtId="6" fontId="0" fillId="0" borderId="0" xfId="0" applyNumberFormat="1" applyFill="1" applyAlignment="1" applyProtection="1">
      <alignment horizontal="center"/>
      <protection/>
    </xf>
    <xf numFmtId="6" fontId="0" fillId="0" borderId="0" xfId="0" applyNumberFormat="1" applyFill="1" applyAlignment="1" applyProtection="1">
      <alignment/>
      <protection/>
    </xf>
    <xf numFmtId="6" fontId="0" fillId="0" borderId="13" xfId="17" applyNumberFormat="1" applyBorder="1" applyAlignment="1" applyProtection="1">
      <alignment/>
      <protection locked="0"/>
    </xf>
    <xf numFmtId="6" fontId="1" fillId="0" borderId="1" xfId="17" applyNumberFormat="1" applyFont="1" applyFill="1" applyBorder="1" applyAlignment="1" applyProtection="1">
      <alignment horizontal="center"/>
      <protection/>
    </xf>
    <xf numFmtId="6" fontId="0" fillId="0" borderId="1" xfId="17" applyNumberFormat="1" applyBorder="1" applyAlignment="1" applyProtection="1">
      <alignment/>
      <protection locked="0"/>
    </xf>
    <xf numFmtId="6" fontId="0" fillId="2" borderId="1" xfId="17" applyNumberFormat="1" applyFont="1" applyFill="1" applyBorder="1" applyAlignment="1">
      <alignment horizontal="center"/>
    </xf>
    <xf numFmtId="6" fontId="0" fillId="2" borderId="1" xfId="17" applyNumberFormat="1" applyFont="1" applyFill="1" applyBorder="1" applyAlignment="1" applyProtection="1">
      <alignment horizontal="center"/>
      <protection/>
    </xf>
    <xf numFmtId="6" fontId="0" fillId="4" borderId="1" xfId="0" applyNumberFormat="1" applyFill="1" applyBorder="1" applyAlignment="1" applyProtection="1">
      <alignment/>
      <protection/>
    </xf>
    <xf numFmtId="6" fontId="0" fillId="0" borderId="1" xfId="0" applyNumberFormat="1" applyFill="1" applyBorder="1" applyAlignment="1" applyProtection="1">
      <alignment/>
      <protection/>
    </xf>
    <xf numFmtId="6" fontId="0" fillId="0" borderId="0" xfId="0" applyNumberFormat="1" applyBorder="1" applyAlignment="1" applyProtection="1">
      <alignment/>
      <protection/>
    </xf>
    <xf numFmtId="6" fontId="1" fillId="0" borderId="0" xfId="17" applyNumberFormat="1" applyFont="1" applyFill="1" applyBorder="1" applyAlignment="1" applyProtection="1">
      <alignment horizontal="right"/>
      <protection/>
    </xf>
    <xf numFmtId="6" fontId="0" fillId="2" borderId="1" xfId="0" applyNumberForma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 quotePrefix="1">
      <alignment horizontal="center" wrapText="1"/>
      <protection/>
    </xf>
    <xf numFmtId="44" fontId="1" fillId="0" borderId="0" xfId="0" applyNumberFormat="1" applyFont="1" applyAlignment="1" applyProtection="1">
      <alignment horizontal="center"/>
      <protection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left"/>
      <protection locked="0"/>
    </xf>
    <xf numFmtId="6" fontId="0" fillId="0" borderId="1" xfId="17" applyNumberFormat="1" applyBorder="1" applyAlignment="1" applyProtection="1">
      <alignment/>
      <protection/>
    </xf>
    <xf numFmtId="6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6" fontId="0" fillId="0" borderId="1" xfId="0" applyNumberFormat="1" applyBorder="1" applyAlignment="1" applyProtection="1">
      <alignment/>
      <protection locked="0"/>
    </xf>
    <xf numFmtId="6" fontId="0" fillId="0" borderId="1" xfId="0" applyNumberFormat="1" applyFill="1" applyBorder="1" applyAlignment="1" applyProtection="1">
      <alignment horizontal="right"/>
      <protection locked="0"/>
    </xf>
    <xf numFmtId="6" fontId="0" fillId="0" borderId="1" xfId="0" applyNumberFormat="1" applyBorder="1" applyAlignment="1" applyProtection="1">
      <alignment horizontal="right"/>
      <protection/>
    </xf>
    <xf numFmtId="6" fontId="0" fillId="0" borderId="1" xfId="17" applyNumberFormat="1" applyBorder="1" applyAlignment="1" applyProtection="1">
      <alignment horizontal="righ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6" xfId="0" applyFont="1" applyBorder="1" applyAlignment="1" applyProtection="1">
      <alignment/>
      <protection/>
    </xf>
    <xf numFmtId="15" fontId="0" fillId="0" borderId="7" xfId="0" applyNumberFormat="1" applyFill="1" applyBorder="1" applyAlignment="1" applyProtection="1">
      <alignment horizontal="center"/>
      <protection/>
    </xf>
    <xf numFmtId="15" fontId="0" fillId="0" borderId="1" xfId="0" applyNumberForma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6" fontId="0" fillId="0" borderId="7" xfId="0" applyNumberFormat="1" applyFill="1" applyBorder="1" applyAlignment="1" applyProtection="1">
      <alignment horizontal="center"/>
      <protection/>
    </xf>
    <xf numFmtId="6" fontId="0" fillId="0" borderId="1" xfId="0" applyNumberFormat="1" applyFill="1" applyBorder="1" applyAlignment="1" applyProtection="1">
      <alignment horizontal="center"/>
      <protection/>
    </xf>
    <xf numFmtId="8" fontId="0" fillId="3" borderId="1" xfId="17" applyNumberFormat="1" applyFill="1" applyBorder="1" applyAlignment="1" applyProtection="1">
      <alignment/>
      <protection/>
    </xf>
    <xf numFmtId="44" fontId="0" fillId="2" borderId="1" xfId="17" applyFont="1" applyFill="1" applyBorder="1" applyAlignment="1" applyProtection="1">
      <alignment horizontal="center"/>
      <protection/>
    </xf>
    <xf numFmtId="44" fontId="0" fillId="2" borderId="1" xfId="17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6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8" fontId="1" fillId="0" borderId="15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6" fontId="0" fillId="0" borderId="2" xfId="0" applyNumberFormat="1" applyFill="1" applyBorder="1" applyAlignment="1" applyProtection="1">
      <alignment/>
      <protection/>
    </xf>
    <xf numFmtId="6" fontId="0" fillId="0" borderId="9" xfId="0" applyNumberFormat="1" applyFill="1" applyBorder="1" applyAlignment="1" applyProtection="1">
      <alignment/>
      <protection/>
    </xf>
    <xf numFmtId="6" fontId="0" fillId="0" borderId="13" xfId="0" applyNumberFormat="1" applyFill="1" applyBorder="1" applyAlignment="1" applyProtection="1">
      <alignment/>
      <protection/>
    </xf>
    <xf numFmtId="6" fontId="0" fillId="0" borderId="17" xfId="0" applyNumberFormat="1" applyFill="1" applyBorder="1" applyAlignment="1" applyProtection="1">
      <alignment/>
      <protection/>
    </xf>
    <xf numFmtId="6" fontId="1" fillId="0" borderId="2" xfId="0" applyNumberFormat="1" applyFont="1" applyBorder="1" applyAlignment="1" applyProtection="1">
      <alignment/>
      <protection/>
    </xf>
    <xf numFmtId="6" fontId="1" fillId="0" borderId="0" xfId="0" applyNumberFormat="1" applyFont="1" applyBorder="1" applyAlignment="1" applyProtection="1">
      <alignment/>
      <protection/>
    </xf>
    <xf numFmtId="6" fontId="1" fillId="0" borderId="9" xfId="0" applyNumberFormat="1" applyFont="1" applyBorder="1" applyAlignment="1" applyProtection="1">
      <alignment/>
      <protection/>
    </xf>
    <xf numFmtId="6" fontId="0" fillId="0" borderId="0" xfId="17" applyNumberFormat="1" applyBorder="1" applyAlignment="1" applyProtection="1">
      <alignment/>
      <protection/>
    </xf>
    <xf numFmtId="6" fontId="0" fillId="0" borderId="9" xfId="0" applyNumberFormat="1" applyBorder="1" applyAlignment="1" applyProtection="1">
      <alignment/>
      <protection/>
    </xf>
    <xf numFmtId="6" fontId="0" fillId="0" borderId="2" xfId="0" applyNumberFormat="1" applyBorder="1" applyAlignment="1" applyProtection="1">
      <alignment/>
      <protection/>
    </xf>
    <xf numFmtId="6" fontId="1" fillId="4" borderId="13" xfId="0" applyNumberFormat="1" applyFont="1" applyFill="1" applyBorder="1" applyAlignment="1" applyProtection="1">
      <alignment/>
      <protection/>
    </xf>
    <xf numFmtId="6" fontId="1" fillId="4" borderId="17" xfId="0" applyNumberFormat="1" applyFont="1" applyFill="1" applyBorder="1" applyAlignment="1" applyProtection="1">
      <alignment/>
      <protection/>
    </xf>
    <xf numFmtId="6" fontId="1" fillId="0" borderId="2" xfId="0" applyNumberFormat="1" applyFont="1" applyFill="1" applyBorder="1" applyAlignment="1" applyProtection="1">
      <alignment/>
      <protection/>
    </xf>
    <xf numFmtId="6" fontId="1" fillId="0" borderId="0" xfId="0" applyNumberFormat="1" applyFont="1" applyFill="1" applyBorder="1" applyAlignment="1" applyProtection="1">
      <alignment/>
      <protection/>
    </xf>
    <xf numFmtId="6" fontId="1" fillId="0" borderId="18" xfId="0" applyNumberFormat="1" applyFont="1" applyFill="1" applyBorder="1" applyAlignment="1" applyProtection="1">
      <alignment/>
      <protection/>
    </xf>
    <xf numFmtId="6" fontId="1" fillId="0" borderId="17" xfId="0" applyNumberFormat="1" applyFont="1" applyFill="1" applyBorder="1" applyAlignment="1" applyProtection="1">
      <alignment/>
      <protection/>
    </xf>
    <xf numFmtId="6" fontId="1" fillId="0" borderId="7" xfId="0" applyNumberFormat="1" applyFont="1" applyFill="1" applyBorder="1" applyAlignment="1" applyProtection="1">
      <alignment/>
      <protection/>
    </xf>
    <xf numFmtId="6" fontId="1" fillId="0" borderId="13" xfId="0" applyNumberFormat="1" applyFont="1" applyFill="1" applyBorder="1" applyAlignment="1" applyProtection="1">
      <alignment/>
      <protection/>
    </xf>
    <xf numFmtId="6" fontId="1" fillId="0" borderId="17" xfId="0" applyNumberFormat="1" applyFont="1" applyBorder="1" applyAlignment="1" applyProtection="1">
      <alignment/>
      <protection/>
    </xf>
    <xf numFmtId="6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1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2" fontId="0" fillId="5" borderId="13" xfId="0" applyNumberFormat="1" applyFont="1" applyFill="1" applyBorder="1" applyAlignment="1" applyProtection="1">
      <alignment/>
      <protection/>
    </xf>
    <xf numFmtId="6" fontId="1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44" fontId="0" fillId="0" borderId="0" xfId="17" applyFill="1" applyBorder="1" applyAlignment="1" applyProtection="1">
      <alignment horizontal="center"/>
      <protection/>
    </xf>
    <xf numFmtId="42" fontId="0" fillId="5" borderId="13" xfId="17" applyNumberFormat="1" applyFill="1" applyBorder="1" applyAlignment="1" applyProtection="1">
      <alignment/>
      <protection/>
    </xf>
    <xf numFmtId="42" fontId="1" fillId="0" borderId="0" xfId="0" applyNumberFormat="1" applyFont="1" applyFill="1" applyAlignment="1" applyProtection="1">
      <alignment/>
      <protection/>
    </xf>
    <xf numFmtId="44" fontId="1" fillId="0" borderId="2" xfId="0" applyNumberFormat="1" applyFont="1" applyBorder="1" applyAlignment="1" applyProtection="1">
      <alignment/>
      <protection/>
    </xf>
    <xf numFmtId="6" fontId="1" fillId="0" borderId="3" xfId="0" applyNumberFormat="1" applyFont="1" applyBorder="1" applyAlignment="1" applyProtection="1">
      <alignment/>
      <protection/>
    </xf>
    <xf numFmtId="6" fontId="1" fillId="0" borderId="4" xfId="0" applyNumberFormat="1" applyFont="1" applyBorder="1" applyAlignment="1" applyProtection="1">
      <alignment/>
      <protection/>
    </xf>
    <xf numFmtId="6" fontId="1" fillId="0" borderId="5" xfId="0" applyNumberFormat="1" applyFont="1" applyBorder="1" applyAlignment="1" applyProtection="1">
      <alignment/>
      <protection/>
    </xf>
    <xf numFmtId="44" fontId="1" fillId="0" borderId="0" xfId="0" applyNumberFormat="1" applyFont="1" applyAlignment="1" applyProtection="1">
      <alignment/>
      <protection/>
    </xf>
    <xf numFmtId="44" fontId="0" fillId="0" borderId="0" xfId="0" applyNumberFormat="1" applyFill="1" applyBorder="1" applyAlignment="1" applyProtection="1">
      <alignment horizontal="center"/>
      <protection/>
    </xf>
    <xf numFmtId="44" fontId="0" fillId="0" borderId="0" xfId="17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6" fontId="0" fillId="5" borderId="13" xfId="17" applyNumberFormat="1" applyFill="1" applyBorder="1" applyAlignment="1" applyProtection="1">
      <alignment/>
      <protection/>
    </xf>
    <xf numFmtId="42" fontId="1" fillId="0" borderId="0" xfId="0" applyNumberFormat="1" applyFont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6" fontId="0" fillId="0" borderId="13" xfId="0" applyNumberFormat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6" fontId="0" fillId="0" borderId="13" xfId="15" applyNumberFormat="1" applyFill="1" applyBorder="1" applyAlignment="1" applyProtection="1">
      <alignment/>
      <protection locked="0"/>
    </xf>
    <xf numFmtId="6" fontId="0" fillId="0" borderId="17" xfId="15" applyNumberFormat="1" applyFill="1" applyBorder="1" applyAlignment="1" applyProtection="1">
      <alignment/>
      <protection locked="0"/>
    </xf>
    <xf numFmtId="6" fontId="1" fillId="0" borderId="0" xfId="15" applyNumberFormat="1" applyFont="1" applyFill="1" applyBorder="1" applyAlignment="1" applyProtection="1">
      <alignment/>
      <protection/>
    </xf>
    <xf numFmtId="6" fontId="1" fillId="0" borderId="9" xfId="15" applyNumberFormat="1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6" fontId="0" fillId="0" borderId="0" xfId="15" applyNumberFormat="1" applyFill="1" applyBorder="1" applyAlignment="1" applyProtection="1">
      <alignment/>
      <protection/>
    </xf>
    <xf numFmtId="6" fontId="0" fillId="0" borderId="9" xfId="15" applyNumberFormat="1" applyFill="1" applyBorder="1" applyAlignment="1" applyProtection="1">
      <alignment/>
      <protection/>
    </xf>
    <xf numFmtId="37" fontId="0" fillId="0" borderId="17" xfId="15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" borderId="1" xfId="0" applyFill="1" applyBorder="1" applyAlignment="1">
      <alignment horizontal="left"/>
    </xf>
    <xf numFmtId="0" fontId="0" fillId="3" borderId="19" xfId="0" applyFill="1" applyBorder="1" applyAlignment="1" applyProtection="1">
      <alignment horizontal="left"/>
      <protection hidden="1"/>
    </xf>
    <xf numFmtId="0" fontId="0" fillId="3" borderId="9" xfId="0" applyFill="1" applyBorder="1" applyAlignment="1" applyProtection="1">
      <alignment horizontal="left"/>
      <protection hidden="1"/>
    </xf>
    <xf numFmtId="0" fontId="0" fillId="3" borderId="11" xfId="0" applyFill="1" applyBorder="1" applyAlignment="1">
      <alignment horizontal="left"/>
    </xf>
    <xf numFmtId="0" fontId="1" fillId="3" borderId="18" xfId="0" applyFont="1" applyFill="1" applyBorder="1" applyAlignment="1" applyProtection="1">
      <alignment/>
      <protection/>
    </xf>
    <xf numFmtId="44" fontId="0" fillId="3" borderId="18" xfId="17" applyFill="1" applyBorder="1" applyAlignment="1" applyProtection="1">
      <alignment/>
      <protection/>
    </xf>
    <xf numFmtId="44" fontId="1" fillId="3" borderId="18" xfId="0" applyNumberFormat="1" applyFont="1" applyFill="1" applyBorder="1" applyAlignment="1" applyProtection="1">
      <alignment/>
      <protection/>
    </xf>
    <xf numFmtId="0" fontId="0" fillId="3" borderId="18" xfId="0" applyFill="1" applyBorder="1" applyAlignment="1">
      <alignment/>
    </xf>
    <xf numFmtId="0" fontId="0" fillId="3" borderId="13" xfId="0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9" fontId="0" fillId="3" borderId="1" xfId="19" applyFill="1" applyBorder="1" applyAlignment="1">
      <alignment/>
    </xf>
    <xf numFmtId="6" fontId="0" fillId="3" borderId="18" xfId="0" applyNumberFormat="1" applyFill="1" applyBorder="1" applyAlignment="1" applyProtection="1">
      <alignment/>
      <protection/>
    </xf>
    <xf numFmtId="6" fontId="0" fillId="3" borderId="18" xfId="0" applyNumberFormat="1" applyFill="1" applyBorder="1" applyAlignment="1">
      <alignment/>
    </xf>
    <xf numFmtId="6" fontId="1" fillId="3" borderId="18" xfId="0" applyNumberFormat="1" applyFont="1" applyFill="1" applyBorder="1" applyAlignment="1" applyProtection="1">
      <alignment/>
      <protection/>
    </xf>
    <xf numFmtId="6" fontId="1" fillId="3" borderId="17" xfId="0" applyNumberFormat="1" applyFont="1" applyFill="1" applyBorder="1" applyAlignment="1" applyProtection="1">
      <alignment/>
      <protection/>
    </xf>
    <xf numFmtId="6" fontId="1" fillId="3" borderId="7" xfId="0" applyNumberFormat="1" applyFont="1" applyFill="1" applyBorder="1" applyAlignment="1" applyProtection="1">
      <alignment/>
      <protection/>
    </xf>
    <xf numFmtId="6" fontId="1" fillId="3" borderId="13" xfId="0" applyNumberFormat="1" applyFont="1" applyFill="1" applyBorder="1" applyAlignment="1" applyProtection="1">
      <alignment/>
      <protection/>
    </xf>
    <xf numFmtId="6" fontId="0" fillId="3" borderId="7" xfId="0" applyNumberFormat="1" applyFill="1" applyBorder="1" applyAlignment="1" applyProtection="1">
      <alignment/>
      <protection/>
    </xf>
    <xf numFmtId="0" fontId="0" fillId="3" borderId="19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6" fontId="1" fillId="3" borderId="13" xfId="0" applyNumberFormat="1" applyFont="1" applyFill="1" applyBorder="1" applyAlignment="1">
      <alignment/>
    </xf>
    <xf numFmtId="0" fontId="1" fillId="3" borderId="7" xfId="0" applyFont="1" applyFill="1" applyBorder="1" applyAlignment="1" applyProtection="1">
      <alignment horizontal="center"/>
      <protection/>
    </xf>
    <xf numFmtId="6" fontId="0" fillId="3" borderId="7" xfId="0" applyNumberForma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10" fontId="0" fillId="2" borderId="1" xfId="0" applyNumberFormat="1" applyFill="1" applyBorder="1" applyAlignment="1" applyProtection="1">
      <alignment/>
      <protection locked="0"/>
    </xf>
    <xf numFmtId="6" fontId="0" fillId="2" borderId="1" xfId="17" applyNumberFormat="1" applyFill="1" applyBorder="1" applyAlignment="1" applyProtection="1">
      <alignment horizontal="center"/>
      <protection/>
    </xf>
    <xf numFmtId="6" fontId="0" fillId="0" borderId="0" xfId="17" applyNumberFormat="1" applyFill="1" applyBorder="1" applyAlignment="1" applyProtection="1">
      <alignment/>
      <protection/>
    </xf>
    <xf numFmtId="6" fontId="1" fillId="0" borderId="1" xfId="0" applyNumberFormat="1" applyFont="1" applyFill="1" applyBorder="1" applyAlignment="1" applyProtection="1">
      <alignment horizontal="right"/>
      <protection/>
    </xf>
    <xf numFmtId="6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6" fontId="0" fillId="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8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6" fontId="0" fillId="3" borderId="7" xfId="0" applyNumberForma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7" xfId="0" applyNumberFormat="1" applyFill="1" applyBorder="1" applyAlignment="1" applyProtection="1">
      <alignment horizontal="center"/>
      <protection locked="0"/>
    </xf>
    <xf numFmtId="199" fontId="0" fillId="0" borderId="1" xfId="17" applyNumberFormat="1" applyFill="1" applyBorder="1" applyAlignment="1" applyProtection="1">
      <alignment/>
      <protection locked="0"/>
    </xf>
    <xf numFmtId="194" fontId="1" fillId="0" borderId="0" xfId="0" applyNumberFormat="1" applyFont="1" applyFill="1" applyBorder="1" applyAlignment="1" applyProtection="1">
      <alignment/>
      <protection hidden="1"/>
    </xf>
    <xf numFmtId="194" fontId="0" fillId="0" borderId="0" xfId="0" applyNumberFormat="1" applyFill="1" applyBorder="1" applyAlignment="1">
      <alignment/>
    </xf>
    <xf numFmtId="194" fontId="0" fillId="0" borderId="1" xfId="0" applyNumberFormat="1" applyBorder="1" applyAlignment="1">
      <alignment horizontal="center"/>
    </xf>
    <xf numFmtId="194" fontId="0" fillId="0" borderId="1" xfId="0" applyNumberFormat="1" applyBorder="1" applyAlignment="1" applyProtection="1">
      <alignment horizontal="right"/>
      <protection/>
    </xf>
    <xf numFmtId="194" fontId="1" fillId="0" borderId="1" xfId="0" applyNumberFormat="1" applyFont="1" applyBorder="1" applyAlignment="1" applyProtection="1">
      <alignment/>
      <protection/>
    </xf>
    <xf numFmtId="194" fontId="0" fillId="0" borderId="0" xfId="0" applyNumberFormat="1" applyBorder="1" applyAlignment="1">
      <alignment/>
    </xf>
    <xf numFmtId="194" fontId="0" fillId="0" borderId="1" xfId="17" applyNumberFormat="1" applyFont="1" applyFill="1" applyBorder="1" applyAlignment="1" applyProtection="1">
      <alignment/>
      <protection locked="0"/>
    </xf>
    <xf numFmtId="194" fontId="1" fillId="0" borderId="1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1" fillId="0" borderId="1" xfId="0" applyNumberFormat="1" applyFont="1" applyFill="1" applyBorder="1" applyAlignment="1">
      <alignment/>
    </xf>
    <xf numFmtId="194" fontId="0" fillId="0" borderId="0" xfId="0" applyNumberFormat="1" applyAlignment="1" applyProtection="1">
      <alignment/>
      <protection locked="0"/>
    </xf>
    <xf numFmtId="43" fontId="0" fillId="0" borderId="12" xfId="15" applyNumberFormat="1" applyBorder="1" applyAlignment="1" applyProtection="1">
      <alignment horizontal="center"/>
      <protection locked="0"/>
    </xf>
    <xf numFmtId="1" fontId="0" fillId="0" borderId="12" xfId="15" applyNumberFormat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/>
      <protection/>
    </xf>
    <xf numFmtId="1" fontId="0" fillId="2" borderId="7" xfId="0" applyNumberFormat="1" applyFill="1" applyBorder="1" applyAlignment="1" applyProtection="1">
      <alignment horizontal="center"/>
      <protection/>
    </xf>
    <xf numFmtId="1" fontId="0" fillId="3" borderId="7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/>
      <protection/>
    </xf>
    <xf numFmtId="199" fontId="0" fillId="3" borderId="1" xfId="17" applyNumberFormat="1" applyFont="1" applyFill="1" applyBorder="1" applyAlignment="1" applyProtection="1">
      <alignment/>
      <protection/>
    </xf>
    <xf numFmtId="199" fontId="0" fillId="2" borderId="1" xfId="17" applyNumberFormat="1" applyFill="1" applyBorder="1" applyAlignment="1" applyProtection="1">
      <alignment/>
      <protection/>
    </xf>
    <xf numFmtId="199" fontId="0" fillId="3" borderId="1" xfId="0" applyNumberFormat="1" applyFill="1" applyBorder="1" applyAlignment="1" applyProtection="1">
      <alignment/>
      <protection/>
    </xf>
    <xf numFmtId="199" fontId="0" fillId="3" borderId="1" xfId="17" applyNumberFormat="1" applyFill="1" applyBorder="1" applyAlignment="1" applyProtection="1">
      <alignment/>
      <protection/>
    </xf>
    <xf numFmtId="6" fontId="0" fillId="2" borderId="1" xfId="17" applyNumberFormat="1" applyFill="1" applyBorder="1" applyAlignment="1" applyProtection="1">
      <alignment/>
      <protection/>
    </xf>
    <xf numFmtId="6" fontId="0" fillId="0" borderId="0" xfId="0" applyNumberFormat="1" applyFill="1" applyAlignment="1">
      <alignment/>
    </xf>
    <xf numFmtId="9" fontId="1" fillId="0" borderId="1" xfId="19" applyFont="1" applyFill="1" applyBorder="1" applyAlignment="1" applyProtection="1">
      <alignment horizontal="center"/>
      <protection locked="0"/>
    </xf>
    <xf numFmtId="9" fontId="1" fillId="0" borderId="13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/>
    </xf>
    <xf numFmtId="8" fontId="0" fillId="0" borderId="1" xfId="15" applyNumberFormat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9" fontId="0" fillId="0" borderId="2" xfId="19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44" fontId="4" fillId="0" borderId="2" xfId="17" applyFont="1" applyFill="1" applyBorder="1" applyAlignment="1" applyProtection="1">
      <alignment/>
      <protection/>
    </xf>
    <xf numFmtId="44" fontId="4" fillId="0" borderId="0" xfId="17" applyFont="1" applyFill="1" applyBorder="1" applyAlignment="1" applyProtection="1">
      <alignment/>
      <protection/>
    </xf>
    <xf numFmtId="44" fontId="4" fillId="0" borderId="9" xfId="17" applyFont="1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9" fontId="0" fillId="0" borderId="0" xfId="19" applyFill="1" applyBorder="1" applyAlignment="1" applyProtection="1">
      <alignment/>
      <protection/>
    </xf>
    <xf numFmtId="9" fontId="0" fillId="0" borderId="3" xfId="19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44" fontId="1" fillId="0" borderId="0" xfId="0" applyNumberFormat="1" applyFont="1" applyFill="1" applyBorder="1" applyAlignment="1" applyProtection="1">
      <alignment/>
      <protection/>
    </xf>
    <xf numFmtId="44" fontId="1" fillId="0" borderId="0" xfId="0" applyNumberFormat="1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2" fontId="0" fillId="0" borderId="9" xfId="0" applyNumberFormat="1" applyFill="1" applyBorder="1" applyAlignment="1" applyProtection="1">
      <alignment/>
      <protection/>
    </xf>
    <xf numFmtId="6" fontId="0" fillId="3" borderId="1" xfId="0" applyNumberFormat="1" applyFill="1" applyBorder="1" applyAlignment="1" applyProtection="1">
      <alignment/>
      <protection hidden="1"/>
    </xf>
    <xf numFmtId="6" fontId="0" fillId="0" borderId="1" xfId="0" applyNumberFormat="1" applyFont="1" applyFill="1" applyBorder="1" applyAlignment="1" applyProtection="1">
      <alignment/>
      <protection/>
    </xf>
    <xf numFmtId="6" fontId="0" fillId="3" borderId="1" xfId="0" applyNumberFormat="1" applyFont="1" applyFill="1" applyBorder="1" applyAlignment="1" applyProtection="1">
      <alignment/>
      <protection hidden="1"/>
    </xf>
    <xf numFmtId="6" fontId="1" fillId="0" borderId="1" xfId="17" applyNumberFormat="1" applyFont="1" applyFill="1" applyBorder="1" applyAlignment="1" applyProtection="1">
      <alignment/>
      <protection locked="0"/>
    </xf>
    <xf numFmtId="6" fontId="1" fillId="0" borderId="1" xfId="0" applyNumberFormat="1" applyFont="1" applyBorder="1" applyAlignment="1" applyProtection="1">
      <alignment/>
      <protection locked="0"/>
    </xf>
    <xf numFmtId="198" fontId="0" fillId="0" borderId="1" xfId="0" applyNumberFormat="1" applyBorder="1" applyAlignment="1">
      <alignment horizontal="right"/>
    </xf>
    <xf numFmtId="0" fontId="0" fillId="3" borderId="1" xfId="0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44" fontId="0" fillId="3" borderId="1" xfId="17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7" xfId="0" applyBorder="1" applyAlignment="1" applyProtection="1">
      <alignment horizontal="left"/>
      <protection locked="0"/>
    </xf>
    <xf numFmtId="8" fontId="1" fillId="0" borderId="1" xfId="0" applyNumberFormat="1" applyFont="1" applyFill="1" applyBorder="1" applyAlignment="1" applyProtection="1">
      <alignment/>
      <protection locked="0"/>
    </xf>
    <xf numFmtId="8" fontId="0" fillId="3" borderId="18" xfId="0" applyNumberFormat="1" applyFill="1" applyBorder="1" applyAlignment="1">
      <alignment/>
    </xf>
    <xf numFmtId="8" fontId="0" fillId="0" borderId="17" xfId="0" applyNumberFormat="1" applyFill="1" applyBorder="1" applyAlignment="1" applyProtection="1">
      <alignment/>
      <protection locked="0"/>
    </xf>
    <xf numFmtId="8" fontId="0" fillId="0" borderId="1" xfId="0" applyNumberFormat="1" applyFill="1" applyBorder="1" applyAlignment="1" applyProtection="1">
      <alignment/>
      <protection locked="0"/>
    </xf>
    <xf numFmtId="8" fontId="0" fillId="0" borderId="22" xfId="0" applyNumberFormat="1" applyFill="1" applyBorder="1" applyAlignment="1" applyProtection="1">
      <alignment/>
      <protection locked="0"/>
    </xf>
    <xf numFmtId="8" fontId="0" fillId="0" borderId="0" xfId="0" applyNumberFormat="1" applyAlignment="1">
      <alignment/>
    </xf>
    <xf numFmtId="8" fontId="0" fillId="3" borderId="7" xfId="0" applyNumberFormat="1" applyFill="1" applyBorder="1" applyAlignment="1">
      <alignment/>
    </xf>
    <xf numFmtId="8" fontId="0" fillId="0" borderId="13" xfId="0" applyNumberFormat="1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hidden="1"/>
    </xf>
    <xf numFmtId="8" fontId="0" fillId="0" borderId="13" xfId="15" applyNumberForma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center"/>
      <protection locked="0"/>
    </xf>
    <xf numFmtId="197" fontId="0" fillId="0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1" fontId="0" fillId="0" borderId="13" xfId="0" applyNumberFormat="1" applyFill="1" applyBorder="1" applyAlignment="1" applyProtection="1">
      <alignment horizontal="left"/>
      <protection locked="0"/>
    </xf>
    <xf numFmtId="1" fontId="0" fillId="0" borderId="22" xfId="0" applyNumberFormat="1" applyFill="1" applyBorder="1" applyAlignment="1" applyProtection="1">
      <alignment horizontal="left"/>
      <protection locked="0"/>
    </xf>
    <xf numFmtId="1" fontId="0" fillId="0" borderId="7" xfId="0" applyNumberFormat="1" applyBorder="1" applyAlignment="1" applyProtection="1">
      <alignment/>
      <protection locked="0"/>
    </xf>
    <xf numFmtId="195" fontId="0" fillId="0" borderId="13" xfId="0" applyNumberFormat="1" applyFill="1" applyBorder="1" applyAlignment="1" applyProtection="1">
      <alignment horizontal="left"/>
      <protection locked="0"/>
    </xf>
    <xf numFmtId="195" fontId="0" fillId="0" borderId="22" xfId="0" applyNumberForma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0" fillId="0" borderId="13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0" fontId="0" fillId="0" borderId="13" xfId="0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horizontal="right"/>
      <protection/>
    </xf>
    <xf numFmtId="1" fontId="0" fillId="0" borderId="13" xfId="0" applyNumberFormat="1" applyFont="1" applyBorder="1" applyAlignment="1" applyProtection="1">
      <alignment horizontal="right"/>
      <protection/>
    </xf>
    <xf numFmtId="1" fontId="0" fillId="0" borderId="22" xfId="0" applyNumberFormat="1" applyFont="1" applyBorder="1" applyAlignment="1" applyProtection="1">
      <alignment horizontal="right"/>
      <protection/>
    </xf>
    <xf numFmtId="1" fontId="0" fillId="0" borderId="7" xfId="0" applyNumberFormat="1" applyFont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3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right"/>
    </xf>
    <xf numFmtId="195" fontId="0" fillId="0" borderId="13" xfId="0" applyNumberFormat="1" applyBorder="1" applyAlignment="1">
      <alignment horizontal="right"/>
    </xf>
    <xf numFmtId="195" fontId="0" fillId="0" borderId="22" xfId="0" applyNumberFormat="1" applyBorder="1" applyAlignment="1">
      <alignment horizontal="right"/>
    </xf>
    <xf numFmtId="195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26"/>
  <sheetViews>
    <sheetView workbookViewId="0" topLeftCell="A1">
      <pane ySplit="15" topLeftCell="BM16" activePane="bottomLeft" state="frozen"/>
      <selection pane="topLeft" activeCell="A1" sqref="A1"/>
      <selection pane="bottomLeft" activeCell="AR10" sqref="AR10:AS10"/>
    </sheetView>
  </sheetViews>
  <sheetFormatPr defaultColWidth="9.140625" defaultRowHeight="12.75"/>
  <cols>
    <col min="1" max="1" width="29.7109375" style="0" customWidth="1"/>
    <col min="2" max="2" width="12.7109375" style="1" customWidth="1"/>
    <col min="3" max="3" width="14.00390625" style="0" bestFit="1" customWidth="1"/>
    <col min="4" max="4" width="4.7109375" style="0" bestFit="1" customWidth="1"/>
    <col min="5" max="5" width="12.57421875" style="0" customWidth="1"/>
    <col min="6" max="6" width="4.57421875" style="0" customWidth="1"/>
    <col min="7" max="7" width="12.8515625" style="0" bestFit="1" customWidth="1"/>
    <col min="8" max="8" width="4.7109375" style="0" customWidth="1"/>
    <col min="9" max="9" width="12.57421875" style="0" customWidth="1"/>
    <col min="10" max="10" width="4.7109375" style="0" customWidth="1"/>
    <col min="11" max="11" width="12.8515625" style="0" bestFit="1" customWidth="1"/>
    <col min="12" max="12" width="4.7109375" style="0" customWidth="1"/>
    <col min="13" max="13" width="12.57421875" style="0" customWidth="1"/>
    <col min="14" max="14" width="4.7109375" style="0" customWidth="1"/>
    <col min="15" max="15" width="11.57421875" style="0" bestFit="1" customWidth="1"/>
    <col min="16" max="16" width="4.7109375" style="0" customWidth="1"/>
    <col min="17" max="17" width="12.57421875" style="0" customWidth="1"/>
    <col min="18" max="18" width="4.7109375" style="0" customWidth="1"/>
    <col min="19" max="19" width="12.8515625" style="0" bestFit="1" customWidth="1"/>
    <col min="20" max="20" width="4.7109375" style="0" customWidth="1"/>
    <col min="21" max="21" width="12.57421875" style="0" customWidth="1"/>
    <col min="22" max="22" width="4.7109375" style="0" customWidth="1"/>
    <col min="23" max="23" width="12.8515625" style="0" bestFit="1" customWidth="1"/>
    <col min="24" max="24" width="12.8515625" style="0" customWidth="1"/>
    <col min="25" max="25" width="4.140625" style="0" customWidth="1"/>
    <col min="26" max="26" width="4.7109375" style="0" customWidth="1"/>
    <col min="27" max="27" width="12.57421875" style="0" customWidth="1"/>
    <col min="28" max="28" width="4.7109375" style="0" customWidth="1"/>
    <col min="29" max="29" width="12.8515625" style="0" bestFit="1" customWidth="1"/>
    <col min="30" max="30" width="4.7109375" style="0" customWidth="1"/>
    <col min="31" max="31" width="12.57421875" style="0" customWidth="1"/>
    <col min="32" max="32" width="4.7109375" style="0" customWidth="1"/>
    <col min="33" max="33" width="12.8515625" style="0" bestFit="1" customWidth="1"/>
    <col min="34" max="34" width="4.7109375" style="0" customWidth="1"/>
    <col min="35" max="35" width="12.57421875" style="0" customWidth="1"/>
    <col min="36" max="36" width="4.7109375" style="0" customWidth="1"/>
    <col min="37" max="37" width="12.8515625" style="0" bestFit="1" customWidth="1"/>
    <col min="38" max="38" width="4.7109375" style="0" customWidth="1"/>
    <col min="39" max="39" width="12.57421875" style="0" customWidth="1"/>
    <col min="40" max="40" width="4.7109375" style="0" customWidth="1"/>
    <col min="41" max="41" width="12.8515625" style="0" bestFit="1" customWidth="1"/>
    <col min="42" max="42" width="4.7109375" style="0" customWidth="1"/>
    <col min="43" max="43" width="12.57421875" style="0" customWidth="1"/>
    <col min="44" max="44" width="4.7109375" style="0" customWidth="1"/>
    <col min="45" max="45" width="11.140625" style="0" customWidth="1"/>
    <col min="51" max="51" width="18.140625" style="0" bestFit="1" customWidth="1"/>
  </cols>
  <sheetData>
    <row r="1" spans="1:45" ht="18">
      <c r="A1" s="185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</row>
    <row r="2" spans="1:45" ht="12.75">
      <c r="A2" s="186" t="s">
        <v>430</v>
      </c>
      <c r="B2" s="373"/>
      <c r="C2" s="374"/>
      <c r="D2" s="374"/>
      <c r="E2" s="342"/>
      <c r="F2" s="16"/>
      <c r="G2" s="16"/>
      <c r="H2" s="14"/>
      <c r="I2" s="14"/>
      <c r="J2" s="9"/>
      <c r="K2" s="14"/>
      <c r="L2" s="14"/>
      <c r="M2" s="14"/>
      <c r="N2" s="14"/>
      <c r="AN2" s="12"/>
      <c r="AO2" s="367" t="s">
        <v>563</v>
      </c>
      <c r="AP2" s="368"/>
      <c r="AQ2" s="369"/>
      <c r="AR2" s="370"/>
      <c r="AS2" s="370"/>
    </row>
    <row r="3" spans="1:45" ht="12.75">
      <c r="A3" s="186" t="s">
        <v>436</v>
      </c>
      <c r="B3" s="373"/>
      <c r="C3" s="374"/>
      <c r="D3" s="374"/>
      <c r="E3" s="342"/>
      <c r="F3" s="16"/>
      <c r="G3" s="16"/>
      <c r="H3" s="14"/>
      <c r="I3" s="14"/>
      <c r="J3" s="9"/>
      <c r="K3" s="14"/>
      <c r="L3" s="14"/>
      <c r="M3" s="14"/>
      <c r="N3" s="14"/>
      <c r="AN3" s="12"/>
      <c r="AO3" s="367" t="s">
        <v>700</v>
      </c>
      <c r="AP3" s="368"/>
      <c r="AQ3" s="369"/>
      <c r="AR3" s="370"/>
      <c r="AS3" s="370"/>
    </row>
    <row r="4" spans="1:45" ht="12.75">
      <c r="A4" s="186" t="s">
        <v>807</v>
      </c>
      <c r="B4" s="373"/>
      <c r="C4" s="374"/>
      <c r="D4" s="374"/>
      <c r="E4" s="342"/>
      <c r="F4" s="16"/>
      <c r="G4" s="16"/>
      <c r="H4" s="4"/>
      <c r="I4" s="4"/>
      <c r="J4" s="9"/>
      <c r="K4" s="4"/>
      <c r="L4" s="4"/>
      <c r="M4" s="4"/>
      <c r="N4" s="4"/>
      <c r="AN4" s="12"/>
      <c r="AO4" s="367" t="s">
        <v>432</v>
      </c>
      <c r="AP4" s="368"/>
      <c r="AQ4" s="369"/>
      <c r="AR4" s="371"/>
      <c r="AS4" s="371"/>
    </row>
    <row r="5" spans="1:45" ht="12.75">
      <c r="A5" s="186" t="s">
        <v>806</v>
      </c>
      <c r="B5" s="373"/>
      <c r="C5" s="374"/>
      <c r="D5" s="374"/>
      <c r="E5" s="342"/>
      <c r="F5" s="16"/>
      <c r="G5" s="16"/>
      <c r="H5" s="8"/>
      <c r="I5" s="8"/>
      <c r="J5" s="9"/>
      <c r="K5" s="8"/>
      <c r="L5" s="8"/>
      <c r="M5" s="8"/>
      <c r="N5" s="8"/>
      <c r="AN5" s="12"/>
      <c r="AO5" s="367" t="s">
        <v>434</v>
      </c>
      <c r="AP5" s="368"/>
      <c r="AQ5" s="369"/>
      <c r="AR5" s="370"/>
      <c r="AS5" s="370"/>
    </row>
    <row r="6" spans="1:9" ht="12.75">
      <c r="A6" s="106" t="s">
        <v>804</v>
      </c>
      <c r="B6" s="375"/>
      <c r="C6" s="376"/>
      <c r="D6" s="376"/>
      <c r="E6" s="377"/>
      <c r="H6" s="21"/>
      <c r="I6" s="21"/>
    </row>
    <row r="7" spans="1:9" ht="12.75">
      <c r="A7" s="106" t="s">
        <v>443</v>
      </c>
      <c r="B7" s="378"/>
      <c r="C7" s="379"/>
      <c r="D7" s="379"/>
      <c r="E7" s="362"/>
      <c r="H7" s="21"/>
      <c r="I7" s="21"/>
    </row>
    <row r="8" spans="1:9" ht="12.75">
      <c r="A8" s="187"/>
      <c r="B8" s="4"/>
      <c r="C8" s="4"/>
      <c r="D8" s="4"/>
      <c r="H8" s="21"/>
      <c r="I8" s="21"/>
    </row>
    <row r="9" spans="1:46" ht="12.75">
      <c r="A9" s="187"/>
      <c r="B9" s="4"/>
      <c r="C9" s="4"/>
      <c r="D9" s="4"/>
      <c r="H9" s="21"/>
      <c r="I9" s="21"/>
      <c r="AT9" s="18"/>
    </row>
    <row r="10" spans="1:46" ht="13.5" thickBot="1">
      <c r="A10" s="110"/>
      <c r="B10" s="8"/>
      <c r="D10" s="356" t="s">
        <v>478</v>
      </c>
      <c r="E10" s="357"/>
      <c r="F10" s="358"/>
      <c r="G10" s="359"/>
      <c r="H10" s="356" t="s">
        <v>479</v>
      </c>
      <c r="I10" s="357"/>
      <c r="J10" s="358"/>
      <c r="K10" s="358"/>
      <c r="L10" s="356" t="s">
        <v>480</v>
      </c>
      <c r="M10" s="357"/>
      <c r="N10" s="358"/>
      <c r="O10" s="359"/>
      <c r="P10" s="356" t="s">
        <v>481</v>
      </c>
      <c r="Q10" s="357"/>
      <c r="R10" s="358"/>
      <c r="S10" s="359"/>
      <c r="T10" s="356" t="s">
        <v>482</v>
      </c>
      <c r="U10" s="357"/>
      <c r="V10" s="358"/>
      <c r="W10" s="359"/>
      <c r="Z10" s="356" t="s">
        <v>483</v>
      </c>
      <c r="AA10" s="357"/>
      <c r="AB10" s="358"/>
      <c r="AC10" s="359"/>
      <c r="AD10" s="356" t="s">
        <v>679</v>
      </c>
      <c r="AE10" s="357"/>
      <c r="AF10" s="358"/>
      <c r="AG10" s="359"/>
      <c r="AH10" s="356" t="s">
        <v>408</v>
      </c>
      <c r="AI10" s="357"/>
      <c r="AJ10" s="358"/>
      <c r="AK10" s="359"/>
      <c r="AL10" s="357" t="s">
        <v>409</v>
      </c>
      <c r="AM10" s="357"/>
      <c r="AN10" s="358"/>
      <c r="AO10" s="359"/>
      <c r="AP10" s="356" t="s">
        <v>699</v>
      </c>
      <c r="AQ10" s="357"/>
      <c r="AR10" s="358"/>
      <c r="AS10" s="358"/>
      <c r="AT10" s="18"/>
    </row>
    <row r="11" spans="1:51" ht="14.25" thickBot="1" thickTop="1">
      <c r="A11" s="110"/>
      <c r="B11" s="8"/>
      <c r="C11" s="38" t="s">
        <v>805</v>
      </c>
      <c r="D11" s="351"/>
      <c r="E11" s="352"/>
      <c r="F11" s="352"/>
      <c r="G11" s="353"/>
      <c r="H11" s="351"/>
      <c r="I11" s="352"/>
      <c r="J11" s="352"/>
      <c r="K11" s="352"/>
      <c r="L11" s="351"/>
      <c r="M11" s="352"/>
      <c r="N11" s="352"/>
      <c r="O11" s="353"/>
      <c r="P11" s="351"/>
      <c r="Q11" s="352"/>
      <c r="R11" s="352"/>
      <c r="S11" s="353"/>
      <c r="T11" s="351"/>
      <c r="U11" s="352"/>
      <c r="V11" s="352"/>
      <c r="W11" s="353"/>
      <c r="Z11" s="351"/>
      <c r="AA11" s="352"/>
      <c r="AB11" s="352"/>
      <c r="AC11" s="353"/>
      <c r="AD11" s="351"/>
      <c r="AE11" s="352"/>
      <c r="AF11" s="352"/>
      <c r="AG11" s="353"/>
      <c r="AH11" s="351"/>
      <c r="AI11" s="352"/>
      <c r="AJ11" s="352"/>
      <c r="AK11" s="353"/>
      <c r="AL11" s="352"/>
      <c r="AM11" s="352"/>
      <c r="AN11" s="352"/>
      <c r="AO11" s="353"/>
      <c r="AP11" s="351"/>
      <c r="AQ11" s="352"/>
      <c r="AR11" s="352"/>
      <c r="AS11" s="352"/>
      <c r="AT11" s="18"/>
      <c r="AY11" s="70" t="s">
        <v>407</v>
      </c>
    </row>
    <row r="12" spans="1:51" ht="14.25" thickBot="1" thickTop="1">
      <c r="A12" s="110"/>
      <c r="B12" s="8"/>
      <c r="C12" s="39" t="s">
        <v>808</v>
      </c>
      <c r="D12" s="354"/>
      <c r="E12" s="355"/>
      <c r="F12" s="232"/>
      <c r="G12" s="233"/>
      <c r="H12" s="354"/>
      <c r="I12" s="355"/>
      <c r="J12" s="232"/>
      <c r="K12" s="243"/>
      <c r="L12" s="354"/>
      <c r="M12" s="355"/>
      <c r="N12" s="232"/>
      <c r="O12" s="253"/>
      <c r="P12" s="354"/>
      <c r="Q12" s="355"/>
      <c r="R12" s="232"/>
      <c r="S12" s="253"/>
      <c r="T12" s="354"/>
      <c r="U12" s="355"/>
      <c r="V12" s="232"/>
      <c r="W12" s="253"/>
      <c r="Z12" s="354"/>
      <c r="AA12" s="355"/>
      <c r="AB12" s="232"/>
      <c r="AC12" s="253"/>
      <c r="AD12" s="354"/>
      <c r="AE12" s="355"/>
      <c r="AF12" s="232"/>
      <c r="AG12" s="253"/>
      <c r="AH12" s="354"/>
      <c r="AI12" s="355"/>
      <c r="AJ12" s="232"/>
      <c r="AK12" s="253"/>
      <c r="AL12" s="355"/>
      <c r="AM12" s="355"/>
      <c r="AN12" s="232"/>
      <c r="AO12" s="253"/>
      <c r="AP12" s="354"/>
      <c r="AQ12" s="355"/>
      <c r="AR12" s="232"/>
      <c r="AS12" s="243"/>
      <c r="AT12" s="18"/>
      <c r="AY12" t="s">
        <v>404</v>
      </c>
    </row>
    <row r="13" spans="1:51" ht="13.5" thickTop="1">
      <c r="A13" s="110"/>
      <c r="B13" s="8"/>
      <c r="D13" s="354"/>
      <c r="E13" s="355"/>
      <c r="F13" s="232"/>
      <c r="G13" s="234"/>
      <c r="H13" s="354"/>
      <c r="I13" s="355"/>
      <c r="J13" s="232"/>
      <c r="K13" s="244"/>
      <c r="L13" s="354"/>
      <c r="M13" s="355"/>
      <c r="N13" s="232"/>
      <c r="O13" s="254"/>
      <c r="P13" s="354"/>
      <c r="Q13" s="355"/>
      <c r="R13" s="232"/>
      <c r="S13" s="254"/>
      <c r="T13" s="354"/>
      <c r="U13" s="355"/>
      <c r="V13" s="232"/>
      <c r="W13" s="254"/>
      <c r="Z13" s="354"/>
      <c r="AA13" s="355"/>
      <c r="AB13" s="232"/>
      <c r="AC13" s="254"/>
      <c r="AD13" s="354"/>
      <c r="AE13" s="355"/>
      <c r="AF13" s="232"/>
      <c r="AG13" s="254"/>
      <c r="AH13" s="354"/>
      <c r="AI13" s="355"/>
      <c r="AJ13" s="232"/>
      <c r="AK13" s="254"/>
      <c r="AL13" s="355"/>
      <c r="AM13" s="355"/>
      <c r="AN13" s="232"/>
      <c r="AO13" s="254"/>
      <c r="AP13" s="354"/>
      <c r="AQ13" s="355"/>
      <c r="AR13" s="232"/>
      <c r="AS13" s="244"/>
      <c r="AT13" s="18"/>
      <c r="AY13" t="s">
        <v>405</v>
      </c>
    </row>
    <row r="14" spans="1:51" ht="12.75">
      <c r="A14" s="110"/>
      <c r="B14" s="8"/>
      <c r="D14" s="363"/>
      <c r="E14" s="364"/>
      <c r="F14" s="235"/>
      <c r="G14" s="234"/>
      <c r="H14" s="363"/>
      <c r="I14" s="364"/>
      <c r="J14" s="235"/>
      <c r="K14" s="244"/>
      <c r="L14" s="363"/>
      <c r="M14" s="364"/>
      <c r="N14" s="235"/>
      <c r="O14" s="254"/>
      <c r="P14" s="363"/>
      <c r="Q14" s="364"/>
      <c r="R14" s="235"/>
      <c r="S14" s="254"/>
      <c r="T14" s="363"/>
      <c r="U14" s="364"/>
      <c r="V14" s="235"/>
      <c r="W14" s="254"/>
      <c r="Z14" s="363"/>
      <c r="AA14" s="364"/>
      <c r="AB14" s="235"/>
      <c r="AC14" s="254"/>
      <c r="AD14" s="363"/>
      <c r="AE14" s="364"/>
      <c r="AF14" s="235"/>
      <c r="AG14" s="254"/>
      <c r="AH14" s="363"/>
      <c r="AI14" s="364"/>
      <c r="AJ14" s="235"/>
      <c r="AK14" s="254"/>
      <c r="AL14" s="364"/>
      <c r="AM14" s="364"/>
      <c r="AN14" s="235"/>
      <c r="AO14" s="254"/>
      <c r="AP14" s="363"/>
      <c r="AQ14" s="364"/>
      <c r="AR14" s="235"/>
      <c r="AS14" s="244"/>
      <c r="AT14" s="18"/>
      <c r="AY14" t="s">
        <v>512</v>
      </c>
    </row>
    <row r="15" spans="1:95" s="2" customFormat="1" ht="12.75">
      <c r="A15" s="110"/>
      <c r="B15" s="191"/>
      <c r="C15" s="192" t="s">
        <v>484</v>
      </c>
      <c r="D15" s="236"/>
      <c r="E15" s="162" t="s">
        <v>437</v>
      </c>
      <c r="F15" s="96"/>
      <c r="G15" s="164" t="s">
        <v>438</v>
      </c>
      <c r="H15" s="242"/>
      <c r="I15" s="162" t="s">
        <v>437</v>
      </c>
      <c r="J15" s="96"/>
      <c r="K15" s="164" t="s">
        <v>438</v>
      </c>
      <c r="L15" s="242"/>
      <c r="M15" s="162" t="s">
        <v>437</v>
      </c>
      <c r="N15" s="96"/>
      <c r="O15" s="163" t="s">
        <v>438</v>
      </c>
      <c r="P15" s="242"/>
      <c r="Q15" s="162" t="s">
        <v>437</v>
      </c>
      <c r="R15" s="96"/>
      <c r="S15" s="163" t="s">
        <v>438</v>
      </c>
      <c r="T15" s="242"/>
      <c r="U15" s="162" t="s">
        <v>437</v>
      </c>
      <c r="V15" s="96"/>
      <c r="W15" s="163" t="s">
        <v>438</v>
      </c>
      <c r="X15"/>
      <c r="Y15"/>
      <c r="Z15" s="242"/>
      <c r="AA15" s="162" t="s">
        <v>437</v>
      </c>
      <c r="AB15" s="96"/>
      <c r="AC15" s="163" t="s">
        <v>438</v>
      </c>
      <c r="AD15" s="242"/>
      <c r="AE15" s="162" t="s">
        <v>437</v>
      </c>
      <c r="AF15" s="96"/>
      <c r="AG15" s="163" t="s">
        <v>438</v>
      </c>
      <c r="AH15" s="242"/>
      <c r="AI15" s="162" t="s">
        <v>437</v>
      </c>
      <c r="AJ15" s="96"/>
      <c r="AK15" s="163" t="s">
        <v>438</v>
      </c>
      <c r="AL15" s="256"/>
      <c r="AM15" s="162" t="s">
        <v>437</v>
      </c>
      <c r="AN15" s="96"/>
      <c r="AO15" s="163" t="s">
        <v>438</v>
      </c>
      <c r="AP15" s="256"/>
      <c r="AQ15" s="162" t="s">
        <v>437</v>
      </c>
      <c r="AR15" s="96"/>
      <c r="AS15" s="164" t="s">
        <v>438</v>
      </c>
      <c r="AT15" s="18"/>
      <c r="AU15" s="110"/>
      <c r="AV15" s="110"/>
      <c r="AW15" s="110"/>
      <c r="AX15" s="110"/>
      <c r="AY15" t="s">
        <v>406</v>
      </c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</row>
    <row r="16" spans="1:95" s="2" customFormat="1" ht="12.75">
      <c r="A16" s="188" t="str">
        <f>'PERSONNEL-BENEFITS'!A1</f>
        <v>A. PERSONNEL/BENEFITS*</v>
      </c>
      <c r="B16" s="194"/>
      <c r="C16" s="195">
        <f>'PERSONNEL-BENEFITS'!G98</f>
        <v>0</v>
      </c>
      <c r="D16" s="236"/>
      <c r="E16" s="123" t="e">
        <f>$C16/$AR$5</f>
        <v>#DIV/0!</v>
      </c>
      <c r="F16" s="101"/>
      <c r="G16" s="249"/>
      <c r="H16" s="250"/>
      <c r="I16" s="123">
        <f>IF($AR$5&lt;2,0,$C16/$AR$5)</f>
        <v>0</v>
      </c>
      <c r="J16" s="101"/>
      <c r="K16" s="251"/>
      <c r="L16" s="248"/>
      <c r="M16" s="123">
        <f>IF($AR$5&lt;3,0,$C16/$AR$5)</f>
        <v>0</v>
      </c>
      <c r="N16" s="101"/>
      <c r="O16" s="249"/>
      <c r="P16" s="248"/>
      <c r="Q16" s="123">
        <f>IF($AR$5&lt;4,0,$C16/$AR$5)</f>
        <v>0</v>
      </c>
      <c r="R16" s="101"/>
      <c r="S16" s="249"/>
      <c r="T16" s="248"/>
      <c r="U16" s="123">
        <f>IF($AR$5&lt;5,0,$C16/$AR$5)</f>
        <v>0</v>
      </c>
      <c r="V16" s="101"/>
      <c r="W16" s="249"/>
      <c r="X16"/>
      <c r="Y16"/>
      <c r="Z16" s="248"/>
      <c r="AA16" s="123">
        <f>IF($AR$5&lt;6,0,$C16/$AR$5)</f>
        <v>0</v>
      </c>
      <c r="AB16" s="101"/>
      <c r="AC16" s="249"/>
      <c r="AD16" s="248"/>
      <c r="AE16" s="123">
        <f>IF($AR$5&lt;7,0,$C16/$AR$5)</f>
        <v>0</v>
      </c>
      <c r="AF16" s="101"/>
      <c r="AG16" s="249"/>
      <c r="AH16" s="248"/>
      <c r="AI16" s="123">
        <f>IF($AR$5&lt;8,0,$C16/$AR$5)</f>
        <v>0</v>
      </c>
      <c r="AJ16" s="101"/>
      <c r="AK16" s="249"/>
      <c r="AL16" s="250"/>
      <c r="AM16" s="123">
        <f>IF($AR$5&lt;9,0,$C16/$AR$5)</f>
        <v>0</v>
      </c>
      <c r="AN16" s="101"/>
      <c r="AO16" s="249"/>
      <c r="AP16" s="250"/>
      <c r="AQ16" s="123">
        <f>IF($AR$5&lt;10,0,$C16/$AR$5)</f>
        <v>0</v>
      </c>
      <c r="AR16" s="101"/>
      <c r="AS16" s="251"/>
      <c r="AT16" s="18"/>
      <c r="AU16" s="196"/>
      <c r="AV16" s="196"/>
      <c r="AW16" s="196"/>
      <c r="AX16" s="196"/>
      <c r="AY16" s="196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</row>
    <row r="17" spans="1:95" ht="12.75">
      <c r="A17" s="189"/>
      <c r="B17" s="197"/>
      <c r="C17" s="189"/>
      <c r="D17" s="198"/>
      <c r="E17" s="76"/>
      <c r="F17" s="76"/>
      <c r="G17" s="166"/>
      <c r="H17" s="76"/>
      <c r="I17" s="76"/>
      <c r="J17" s="76"/>
      <c r="K17" s="76"/>
      <c r="L17" s="165"/>
      <c r="M17" s="76"/>
      <c r="N17" s="76"/>
      <c r="O17" s="166"/>
      <c r="P17" s="165"/>
      <c r="Q17" s="76"/>
      <c r="R17" s="76"/>
      <c r="S17" s="166"/>
      <c r="T17" s="165"/>
      <c r="U17" s="76"/>
      <c r="V17" s="76"/>
      <c r="W17" s="166"/>
      <c r="Z17" s="165"/>
      <c r="AA17" s="76"/>
      <c r="AB17" s="76"/>
      <c r="AC17" s="166"/>
      <c r="AD17" s="165"/>
      <c r="AE17" s="76"/>
      <c r="AF17" s="76"/>
      <c r="AG17" s="166"/>
      <c r="AH17" s="165"/>
      <c r="AI17" s="76"/>
      <c r="AJ17" s="76"/>
      <c r="AK17" s="166"/>
      <c r="AL17" s="76"/>
      <c r="AM17" s="76"/>
      <c r="AN17" s="76"/>
      <c r="AO17" s="166"/>
      <c r="AP17" s="76"/>
      <c r="AQ17" s="76"/>
      <c r="AR17" s="76"/>
      <c r="AS17" s="124"/>
      <c r="AT17" s="18"/>
      <c r="AU17" s="86"/>
      <c r="AV17" s="86"/>
      <c r="AW17" s="86"/>
      <c r="AX17" s="86"/>
      <c r="AY17" s="86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</row>
    <row r="18" spans="1:95" ht="12.75">
      <c r="A18" s="111" t="str">
        <f>'OPERATING EXPENSE'!A1</f>
        <v>B.  OPERATING EXPENSES*</v>
      </c>
      <c r="B18" s="197"/>
      <c r="C18" s="189"/>
      <c r="D18" s="198"/>
      <c r="E18" s="76"/>
      <c r="F18" s="76"/>
      <c r="G18" s="166"/>
      <c r="H18" s="76"/>
      <c r="I18" s="76"/>
      <c r="J18" s="76"/>
      <c r="K18" s="76"/>
      <c r="L18" s="165"/>
      <c r="M18" s="76"/>
      <c r="N18" s="76"/>
      <c r="O18" s="166"/>
      <c r="P18" s="165"/>
      <c r="Q18" s="76"/>
      <c r="R18" s="76"/>
      <c r="S18" s="166"/>
      <c r="T18" s="165"/>
      <c r="U18" s="76"/>
      <c r="V18" s="76"/>
      <c r="W18" s="166"/>
      <c r="Z18" s="165"/>
      <c r="AA18" s="76"/>
      <c r="AB18" s="76"/>
      <c r="AC18" s="166"/>
      <c r="AD18" s="165"/>
      <c r="AE18" s="76"/>
      <c r="AF18" s="76"/>
      <c r="AG18" s="166"/>
      <c r="AH18" s="165"/>
      <c r="AI18" s="76"/>
      <c r="AJ18" s="76"/>
      <c r="AK18" s="166"/>
      <c r="AL18" s="76"/>
      <c r="AM18" s="76"/>
      <c r="AN18" s="76"/>
      <c r="AO18" s="166"/>
      <c r="AP18" s="76"/>
      <c r="AQ18" s="76"/>
      <c r="AR18" s="76"/>
      <c r="AS18" s="124"/>
      <c r="AT18" s="18"/>
      <c r="AU18" s="86"/>
      <c r="AV18" s="86"/>
      <c r="AW18" s="86"/>
      <c r="AX18" s="86"/>
      <c r="AY18" s="86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</row>
    <row r="19" spans="1:95" ht="12.75">
      <c r="A19" s="190" t="s">
        <v>437</v>
      </c>
      <c r="B19" s="199"/>
      <c r="C19" s="200">
        <f>'OPERATING EXPENSE'!D58</f>
        <v>0</v>
      </c>
      <c r="D19" s="237"/>
      <c r="E19" s="167" t="e">
        <f>$C19/$AR$5</f>
        <v>#DIV/0!</v>
      </c>
      <c r="F19" s="80"/>
      <c r="G19" s="249"/>
      <c r="H19" s="252"/>
      <c r="I19" s="167">
        <f>IF($AR$5&lt;2,0,$C19/$AR$5)</f>
        <v>0</v>
      </c>
      <c r="J19" s="80"/>
      <c r="K19" s="251"/>
      <c r="L19" s="246"/>
      <c r="M19" s="167">
        <f>IF($AR$5&lt;3,0,$C19/$AR$5)</f>
        <v>0</v>
      </c>
      <c r="N19" s="80"/>
      <c r="O19" s="249"/>
      <c r="P19" s="246"/>
      <c r="Q19" s="167">
        <f>IF($AR$5&lt;4,0,$C19/$AR$5)</f>
        <v>0</v>
      </c>
      <c r="R19" s="80"/>
      <c r="S19" s="249"/>
      <c r="T19" s="246"/>
      <c r="U19" s="167">
        <f>IF($AR$5&lt;5,0,$C19/$AR$5)</f>
        <v>0</v>
      </c>
      <c r="V19" s="80"/>
      <c r="W19" s="249"/>
      <c r="Z19" s="246"/>
      <c r="AA19" s="167">
        <f>IF($AR$5&lt;6,0,$C19/$AR$5)</f>
        <v>0</v>
      </c>
      <c r="AB19" s="80"/>
      <c r="AC19" s="249"/>
      <c r="AD19" s="246"/>
      <c r="AE19" s="167">
        <f>IF($AR$5&lt;7,0,$C19/$AR$5)</f>
        <v>0</v>
      </c>
      <c r="AF19" s="80"/>
      <c r="AG19" s="249"/>
      <c r="AH19" s="246"/>
      <c r="AI19" s="167">
        <f>IF($AR$5&lt;8,0,$C19/$AR$5)</f>
        <v>0</v>
      </c>
      <c r="AJ19" s="80"/>
      <c r="AK19" s="249"/>
      <c r="AL19" s="252"/>
      <c r="AM19" s="167">
        <f>IF($AR$5&lt;9,0,$C19/$AR$5)</f>
        <v>0</v>
      </c>
      <c r="AN19" s="80"/>
      <c r="AO19" s="249"/>
      <c r="AP19" s="252"/>
      <c r="AQ19" s="123">
        <f>IF($AR$5&lt;10,0,$C19/$AR$5)</f>
        <v>0</v>
      </c>
      <c r="AR19" s="80"/>
      <c r="AS19" s="251"/>
      <c r="AT19" s="18"/>
      <c r="AU19" s="86"/>
      <c r="AV19" s="86"/>
      <c r="AW19" s="86"/>
      <c r="AX19" s="86"/>
      <c r="AY19" s="86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</row>
    <row r="20" spans="1:95" ht="12.75">
      <c r="A20" s="74" t="s">
        <v>438</v>
      </c>
      <c r="B20" s="199"/>
      <c r="C20" s="200">
        <f>'OPERATING EXPENSE'!E58</f>
        <v>0</v>
      </c>
      <c r="D20" s="237"/>
      <c r="E20" s="251"/>
      <c r="F20" s="80"/>
      <c r="G20" s="168" t="e">
        <f>$C20/$AR$5</f>
        <v>#DIV/0!</v>
      </c>
      <c r="H20" s="252"/>
      <c r="I20" s="251"/>
      <c r="J20" s="80"/>
      <c r="K20" s="167">
        <f>IF($AR$5&lt;2,0,$C20/$AR$5)</f>
        <v>0</v>
      </c>
      <c r="L20" s="246"/>
      <c r="M20" s="251"/>
      <c r="N20" s="80"/>
      <c r="O20" s="168">
        <f>IF($AR$5&lt;3,0,$C20/$AR$5)</f>
        <v>0</v>
      </c>
      <c r="P20" s="246"/>
      <c r="Q20" s="251"/>
      <c r="R20" s="80"/>
      <c r="S20" s="168">
        <f>IF($AR$5&lt;4,0,$C20/$AR$5)</f>
        <v>0</v>
      </c>
      <c r="T20" s="246"/>
      <c r="U20" s="251"/>
      <c r="V20" s="80"/>
      <c r="W20" s="168">
        <f>IF($AR$5&lt;5,0,$C20/$AR$5)</f>
        <v>0</v>
      </c>
      <c r="Z20" s="246"/>
      <c r="AA20" s="251"/>
      <c r="AB20" s="80"/>
      <c r="AC20" s="168">
        <f>IF($AR$5&lt;6,0,$C20/$AR$5)</f>
        <v>0</v>
      </c>
      <c r="AD20" s="246"/>
      <c r="AE20" s="251"/>
      <c r="AF20" s="80"/>
      <c r="AG20" s="168">
        <f>IF($AR$5&lt;7,0,$C20/$AR$5)</f>
        <v>0</v>
      </c>
      <c r="AH20" s="246"/>
      <c r="AI20" s="251"/>
      <c r="AJ20" s="80"/>
      <c r="AK20" s="168">
        <f>IF($AR$5&lt;8,0,$C20/$AR$5)</f>
        <v>0</v>
      </c>
      <c r="AL20" s="252"/>
      <c r="AM20" s="251"/>
      <c r="AN20" s="80"/>
      <c r="AO20" s="167">
        <f>IF($AR$5&lt;9,0,$C20/$AR$5)</f>
        <v>0</v>
      </c>
      <c r="AP20" s="246"/>
      <c r="AQ20" s="251"/>
      <c r="AR20" s="80"/>
      <c r="AS20" s="167">
        <f>IF($AR$5&lt;10,0,$C20/$AR$5)</f>
        <v>0</v>
      </c>
      <c r="AT20" s="18"/>
      <c r="AU20" s="86"/>
      <c r="AV20" s="86"/>
      <c r="AW20" s="86"/>
      <c r="AX20" s="86"/>
      <c r="AY20" s="86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</row>
    <row r="21" spans="1:95" ht="12.75">
      <c r="A21" s="109" t="s">
        <v>461</v>
      </c>
      <c r="B21" s="95"/>
      <c r="C21" s="201">
        <f>'OPERATING EXPENSE'!C58</f>
        <v>0</v>
      </c>
      <c r="D21" s="202"/>
      <c r="E21" s="170" t="e">
        <f>SUM(E19:E20)</f>
        <v>#DIV/0!</v>
      </c>
      <c r="F21" s="170"/>
      <c r="G21" s="171" t="e">
        <f>SUM(G19:G20)</f>
        <v>#DIV/0!</v>
      </c>
      <c r="H21" s="170"/>
      <c r="I21" s="170">
        <f>SUM(I19:I20)</f>
        <v>0</v>
      </c>
      <c r="J21" s="170"/>
      <c r="K21" s="170">
        <f>SUM(K19:K20)</f>
        <v>0</v>
      </c>
      <c r="L21" s="169"/>
      <c r="M21" s="170">
        <f>SUM(M19:M20)</f>
        <v>0</v>
      </c>
      <c r="N21" s="170"/>
      <c r="O21" s="171">
        <f>SUM(O19:O20)</f>
        <v>0</v>
      </c>
      <c r="P21" s="203"/>
      <c r="Q21" s="204">
        <f>SUM(Q19:Q20)</f>
        <v>0</v>
      </c>
      <c r="R21" s="204"/>
      <c r="S21" s="205">
        <f>SUM(S19:S20)</f>
        <v>0</v>
      </c>
      <c r="T21" s="169"/>
      <c r="U21" s="170">
        <f>SUM(U19:U20)</f>
        <v>0</v>
      </c>
      <c r="V21" s="170"/>
      <c r="W21" s="171">
        <f>SUM(W19:W20)</f>
        <v>0</v>
      </c>
      <c r="Z21" s="169"/>
      <c r="AA21" s="170">
        <f>SUM(AA19:AA20)</f>
        <v>0</v>
      </c>
      <c r="AB21" s="170"/>
      <c r="AC21" s="171">
        <f>SUM(AC19:AC20)</f>
        <v>0</v>
      </c>
      <c r="AD21" s="169"/>
      <c r="AE21" s="170">
        <f>SUM(AE19:AE20)</f>
        <v>0</v>
      </c>
      <c r="AF21" s="170"/>
      <c r="AG21" s="171">
        <f>SUM(AG19:AG20)</f>
        <v>0</v>
      </c>
      <c r="AH21" s="169"/>
      <c r="AI21" s="170">
        <f>SUM(AI19:AI20)</f>
        <v>0</v>
      </c>
      <c r="AJ21" s="170"/>
      <c r="AK21" s="171">
        <f>SUM(AK19:AK20)</f>
        <v>0</v>
      </c>
      <c r="AL21" s="170"/>
      <c r="AM21" s="170">
        <f>SUM(AM19:AM20)</f>
        <v>0</v>
      </c>
      <c r="AN21" s="170"/>
      <c r="AO21" s="170">
        <f>SUM(AO19:AO20)</f>
        <v>0</v>
      </c>
      <c r="AP21" s="169"/>
      <c r="AQ21" s="170">
        <f>SUM(AQ19:AQ20)</f>
        <v>0</v>
      </c>
      <c r="AR21" s="170"/>
      <c r="AS21" s="170">
        <f>SUM(AS19:AS20)</f>
        <v>0</v>
      </c>
      <c r="AT21" s="18"/>
      <c r="AU21" s="86"/>
      <c r="AV21" s="86"/>
      <c r="AW21" s="86"/>
      <c r="AX21" s="86"/>
      <c r="AY21" s="86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</row>
    <row r="22" spans="1:95" ht="12.75">
      <c r="A22" s="109"/>
      <c r="B22" s="95"/>
      <c r="C22" s="206"/>
      <c r="D22" s="202"/>
      <c r="E22" s="170"/>
      <c r="F22" s="170"/>
      <c r="G22" s="171"/>
      <c r="H22" s="170"/>
      <c r="I22" s="170"/>
      <c r="J22" s="170"/>
      <c r="K22" s="170"/>
      <c r="L22" s="169"/>
      <c r="M22" s="170"/>
      <c r="N22" s="170"/>
      <c r="O22" s="171"/>
      <c r="P22" s="169"/>
      <c r="Q22" s="170"/>
      <c r="R22" s="170"/>
      <c r="S22" s="171"/>
      <c r="T22" s="169"/>
      <c r="U22" s="170"/>
      <c r="V22" s="170"/>
      <c r="W22" s="171"/>
      <c r="Z22" s="169"/>
      <c r="AA22" s="170"/>
      <c r="AB22" s="170"/>
      <c r="AC22" s="171"/>
      <c r="AD22" s="169"/>
      <c r="AE22" s="170"/>
      <c r="AF22" s="170"/>
      <c r="AG22" s="171"/>
      <c r="AH22" s="169"/>
      <c r="AI22" s="170"/>
      <c r="AJ22" s="170"/>
      <c r="AK22" s="171"/>
      <c r="AL22" s="170"/>
      <c r="AM22" s="170"/>
      <c r="AN22" s="170"/>
      <c r="AO22" s="170"/>
      <c r="AP22" s="169"/>
      <c r="AQ22" s="170"/>
      <c r="AR22" s="170"/>
      <c r="AS22" s="170"/>
      <c r="AT22" s="18"/>
      <c r="AU22" s="86"/>
      <c r="AV22" s="86"/>
      <c r="AW22" s="86"/>
      <c r="AX22" s="86"/>
      <c r="AY22" s="86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</row>
    <row r="23" spans="1:95" ht="12.75">
      <c r="A23" s="111" t="str">
        <f>'FIXED ASSETS'!A2</f>
        <v>C.  FIXED ASSETS/INTEREST &amp; DEPRECIATION*</v>
      </c>
      <c r="B23" s="207"/>
      <c r="C23" s="208"/>
      <c r="D23" s="202"/>
      <c r="E23" s="170"/>
      <c r="F23" s="170"/>
      <c r="G23" s="166"/>
      <c r="H23" s="170"/>
      <c r="I23" s="170"/>
      <c r="J23" s="170"/>
      <c r="K23" s="76"/>
      <c r="L23" s="169"/>
      <c r="M23" s="170"/>
      <c r="N23" s="170"/>
      <c r="O23" s="166"/>
      <c r="P23" s="169"/>
      <c r="Q23" s="172"/>
      <c r="R23" s="170"/>
      <c r="S23" s="166"/>
      <c r="T23" s="169"/>
      <c r="U23" s="172"/>
      <c r="V23" s="170"/>
      <c r="W23" s="166"/>
      <c r="Z23" s="169"/>
      <c r="AA23" s="172"/>
      <c r="AB23" s="170"/>
      <c r="AC23" s="166"/>
      <c r="AD23" s="169"/>
      <c r="AE23" s="172"/>
      <c r="AF23" s="170"/>
      <c r="AG23" s="166"/>
      <c r="AH23" s="169"/>
      <c r="AI23" s="172"/>
      <c r="AJ23" s="170"/>
      <c r="AK23" s="166"/>
      <c r="AL23" s="170"/>
      <c r="AM23" s="172"/>
      <c r="AN23" s="170"/>
      <c r="AO23" s="76"/>
      <c r="AP23" s="169"/>
      <c r="AQ23" s="172"/>
      <c r="AR23" s="170"/>
      <c r="AS23" s="76"/>
      <c r="AT23" s="18"/>
      <c r="AU23" s="86"/>
      <c r="AV23" s="86"/>
      <c r="AW23" s="86"/>
      <c r="AX23" s="86"/>
      <c r="AY23" s="86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</row>
    <row r="24" spans="1:95" ht="12.75">
      <c r="A24" s="209" t="s">
        <v>437</v>
      </c>
      <c r="B24" s="207"/>
      <c r="C24" s="210">
        <f>'FIXED ASSETS'!D46</f>
        <v>0</v>
      </c>
      <c r="D24" s="238"/>
      <c r="E24" s="123" t="e">
        <f>$C24/$AR$5</f>
        <v>#DIV/0!</v>
      </c>
      <c r="F24" s="101"/>
      <c r="G24" s="249"/>
      <c r="H24" s="250"/>
      <c r="I24" s="123">
        <f>IF($AR$5&lt;2,0,$C24/$AR$5)</f>
        <v>0</v>
      </c>
      <c r="J24" s="101"/>
      <c r="K24" s="251"/>
      <c r="L24" s="248"/>
      <c r="M24" s="123">
        <f>IF($AR$5&lt;3,0,$C24/$AR$5)</f>
        <v>0</v>
      </c>
      <c r="N24" s="101"/>
      <c r="O24" s="249"/>
      <c r="P24" s="248"/>
      <c r="Q24" s="123">
        <f>IF($AR$5&lt;4,0,$C24/$AR$5)</f>
        <v>0</v>
      </c>
      <c r="R24" s="101"/>
      <c r="S24" s="249"/>
      <c r="T24" s="248"/>
      <c r="U24" s="123">
        <f>IF($AR$5&lt;5,0,$C24/$AR$5)</f>
        <v>0</v>
      </c>
      <c r="V24" s="101"/>
      <c r="W24" s="249"/>
      <c r="Z24" s="248"/>
      <c r="AA24" s="123">
        <f>IF($AR$5&lt;6,0,$C24/$AR$5)</f>
        <v>0</v>
      </c>
      <c r="AB24" s="101"/>
      <c r="AC24" s="249"/>
      <c r="AD24" s="248"/>
      <c r="AE24" s="123">
        <f>IF($AR$5&lt;7,0,$C24/$AR$5)</f>
        <v>0</v>
      </c>
      <c r="AF24" s="101"/>
      <c r="AG24" s="249"/>
      <c r="AH24" s="248"/>
      <c r="AI24" s="123">
        <f>IF($AR$5&lt;8,0,$C24/$AR$5)</f>
        <v>0</v>
      </c>
      <c r="AJ24" s="101"/>
      <c r="AK24" s="249"/>
      <c r="AL24" s="250"/>
      <c r="AM24" s="123">
        <f>IF($AR$5&lt;9,0,$C24/$AR$5)</f>
        <v>0</v>
      </c>
      <c r="AN24" s="101"/>
      <c r="AO24" s="251"/>
      <c r="AP24" s="248"/>
      <c r="AQ24" s="123">
        <f>IF($AR$5&lt;10,0,$C24/$AR$5)</f>
        <v>0</v>
      </c>
      <c r="AR24" s="101"/>
      <c r="AS24" s="251"/>
      <c r="AT24" s="18"/>
      <c r="AU24" s="86"/>
      <c r="AV24" s="86"/>
      <c r="AW24" s="86"/>
      <c r="AX24" s="86"/>
      <c r="AY24" s="86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</row>
    <row r="25" spans="1:95" ht="12.75">
      <c r="A25" s="209" t="s">
        <v>438</v>
      </c>
      <c r="B25" s="207"/>
      <c r="C25" s="210">
        <f>'FIXED ASSETS'!E46</f>
        <v>0</v>
      </c>
      <c r="D25" s="238"/>
      <c r="E25" s="251"/>
      <c r="F25" s="101"/>
      <c r="G25" s="168" t="e">
        <f>$C25/$AR$5</f>
        <v>#DIV/0!</v>
      </c>
      <c r="H25" s="250"/>
      <c r="I25" s="251"/>
      <c r="J25" s="101"/>
      <c r="K25" s="167">
        <f>IF($AR$5&lt;2,0,$C25/$AR$5)</f>
        <v>0</v>
      </c>
      <c r="L25" s="248"/>
      <c r="M25" s="251"/>
      <c r="N25" s="101"/>
      <c r="O25" s="168">
        <f>IF($AR$5&lt;3,0,$C25/$AR$5)</f>
        <v>0</v>
      </c>
      <c r="P25" s="248"/>
      <c r="Q25" s="251"/>
      <c r="R25" s="101"/>
      <c r="S25" s="168">
        <f>IF($AR$5&lt;4,0,$C25/$AR$5)</f>
        <v>0</v>
      </c>
      <c r="T25" s="248"/>
      <c r="U25" s="251"/>
      <c r="V25" s="101"/>
      <c r="W25" s="168">
        <f>IF($AR$5&lt;5,0,$C25/$AR$5)</f>
        <v>0</v>
      </c>
      <c r="Z25" s="248"/>
      <c r="AA25" s="251"/>
      <c r="AB25" s="101"/>
      <c r="AC25" s="168">
        <f>IF($AR$5&lt;6,0,$C25/$AR$5)</f>
        <v>0</v>
      </c>
      <c r="AD25" s="248"/>
      <c r="AE25" s="251"/>
      <c r="AF25" s="101"/>
      <c r="AG25" s="168">
        <f>IF($AR$5&lt;7,0,$C25/$AR$5)</f>
        <v>0</v>
      </c>
      <c r="AH25" s="248"/>
      <c r="AI25" s="251"/>
      <c r="AJ25" s="101"/>
      <c r="AK25" s="168">
        <f>IF($AR$5&lt;8,0,$C25/$AR$5)</f>
        <v>0</v>
      </c>
      <c r="AL25" s="250"/>
      <c r="AM25" s="251"/>
      <c r="AN25" s="101"/>
      <c r="AO25" s="167">
        <f>IF($AR$5&lt;9,0,$C25/$AR$5)</f>
        <v>0</v>
      </c>
      <c r="AP25" s="248"/>
      <c r="AQ25" s="251"/>
      <c r="AR25" s="101"/>
      <c r="AS25" s="167">
        <f>IF($AR$5&lt;10,0,$C25/$AR$5)</f>
        <v>0</v>
      </c>
      <c r="AT25" s="18"/>
      <c r="AU25" s="86"/>
      <c r="AV25" s="86"/>
      <c r="AW25" s="86"/>
      <c r="AX25" s="86"/>
      <c r="AY25" s="86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</row>
    <row r="26" spans="1:95" ht="12.75">
      <c r="A26" s="109" t="s">
        <v>465</v>
      </c>
      <c r="B26" s="112"/>
      <c r="C26" s="211">
        <f>SUM(C24:C25)</f>
        <v>0</v>
      </c>
      <c r="D26" s="202"/>
      <c r="E26" s="170" t="e">
        <f>SUM(E24:E25)</f>
        <v>#DIV/0!</v>
      </c>
      <c r="F26" s="170"/>
      <c r="G26" s="171" t="e">
        <f>SUM(G24:G25)</f>
        <v>#DIV/0!</v>
      </c>
      <c r="H26" s="170"/>
      <c r="I26" s="196">
        <f>SUM(I24:I25)</f>
        <v>0</v>
      </c>
      <c r="J26" s="170"/>
      <c r="K26" s="196">
        <f>SUM(K24:K25)</f>
        <v>0</v>
      </c>
      <c r="L26" s="169"/>
      <c r="M26" s="170">
        <f>SUM(M24:M25)</f>
        <v>0</v>
      </c>
      <c r="N26" s="170"/>
      <c r="O26" s="171">
        <f>SUM(O24:O25)</f>
        <v>0</v>
      </c>
      <c r="P26" s="169"/>
      <c r="Q26" s="170">
        <f>SUM(Q24:Q25)</f>
        <v>0</v>
      </c>
      <c r="R26" s="170"/>
      <c r="S26" s="171">
        <f>SUM(S24:S25)</f>
        <v>0</v>
      </c>
      <c r="T26" s="169"/>
      <c r="U26" s="170">
        <f>SUM(U24:U25)</f>
        <v>0</v>
      </c>
      <c r="V26" s="170"/>
      <c r="W26" s="171">
        <f>SUM(W24:W25)</f>
        <v>0</v>
      </c>
      <c r="Z26" s="169"/>
      <c r="AA26" s="170">
        <f>SUM(AA24:AA25)</f>
        <v>0</v>
      </c>
      <c r="AB26" s="170"/>
      <c r="AC26" s="171">
        <f>SUM(AC24:AC25)</f>
        <v>0</v>
      </c>
      <c r="AD26" s="169"/>
      <c r="AE26" s="170">
        <f>SUM(AE24:AE25)</f>
        <v>0</v>
      </c>
      <c r="AF26" s="170"/>
      <c r="AG26" s="171">
        <f>SUM(AG24:AG25)</f>
        <v>0</v>
      </c>
      <c r="AH26" s="169"/>
      <c r="AI26" s="170">
        <f>SUM(AI24:AI25)</f>
        <v>0</v>
      </c>
      <c r="AJ26" s="170"/>
      <c r="AK26" s="171">
        <f>SUM(AK24:AK25)</f>
        <v>0</v>
      </c>
      <c r="AL26" s="170"/>
      <c r="AM26" s="170">
        <f>SUM(AM24:AM25)</f>
        <v>0</v>
      </c>
      <c r="AN26" s="170"/>
      <c r="AO26" s="170">
        <f>SUM(AO24:AO25)</f>
        <v>0</v>
      </c>
      <c r="AP26" s="169"/>
      <c r="AQ26" s="170">
        <f>SUM(AQ24:AQ25)</f>
        <v>0</v>
      </c>
      <c r="AR26" s="170"/>
      <c r="AS26" s="170">
        <f>SUM(AS24:AS25)</f>
        <v>0</v>
      </c>
      <c r="AT26" s="18"/>
      <c r="AU26" s="86"/>
      <c r="AV26" s="86"/>
      <c r="AW26" s="86"/>
      <c r="AX26" s="86"/>
      <c r="AY26" s="86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</row>
    <row r="27" spans="1:95" ht="12.75">
      <c r="A27" s="109"/>
      <c r="B27" s="112"/>
      <c r="C27" s="206"/>
      <c r="D27" s="202"/>
      <c r="E27" s="170"/>
      <c r="F27" s="170"/>
      <c r="G27" s="171"/>
      <c r="H27" s="170"/>
      <c r="I27" s="170"/>
      <c r="J27" s="170"/>
      <c r="K27" s="170"/>
      <c r="L27" s="169"/>
      <c r="M27" s="170"/>
      <c r="N27" s="170"/>
      <c r="O27" s="173"/>
      <c r="P27" s="169"/>
      <c r="Q27" s="170"/>
      <c r="R27" s="170"/>
      <c r="S27" s="173"/>
      <c r="T27" s="169"/>
      <c r="U27" s="170"/>
      <c r="V27" s="170"/>
      <c r="W27" s="173"/>
      <c r="Z27" s="169"/>
      <c r="AA27" s="170"/>
      <c r="AB27" s="170"/>
      <c r="AC27" s="173"/>
      <c r="AD27" s="169"/>
      <c r="AE27" s="170"/>
      <c r="AF27" s="170"/>
      <c r="AG27" s="173"/>
      <c r="AH27" s="169"/>
      <c r="AI27" s="170"/>
      <c r="AJ27" s="170"/>
      <c r="AK27" s="173"/>
      <c r="AL27" s="170"/>
      <c r="AM27" s="170"/>
      <c r="AN27" s="170"/>
      <c r="AO27" s="124"/>
      <c r="AP27" s="169"/>
      <c r="AQ27" s="170"/>
      <c r="AR27" s="170"/>
      <c r="AS27" s="124"/>
      <c r="AT27" s="18"/>
      <c r="AU27" s="86"/>
      <c r="AV27" s="86"/>
      <c r="AW27" s="86"/>
      <c r="AX27" s="86"/>
      <c r="AY27" s="86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</row>
    <row r="28" spans="1:95" ht="12.75">
      <c r="A28" s="128" t="s">
        <v>811</v>
      </c>
      <c r="B28" s="138"/>
      <c r="C28" s="74"/>
      <c r="D28" s="198"/>
      <c r="E28" s="124"/>
      <c r="F28" s="124"/>
      <c r="G28" s="173"/>
      <c r="H28" s="124"/>
      <c r="I28" s="124"/>
      <c r="J28" s="124"/>
      <c r="K28" s="124"/>
      <c r="L28" s="174"/>
      <c r="M28" s="124"/>
      <c r="N28" s="124"/>
      <c r="O28" s="173"/>
      <c r="P28" s="174"/>
      <c r="Q28" s="124"/>
      <c r="R28" s="124"/>
      <c r="S28" s="173"/>
      <c r="T28" s="174"/>
      <c r="U28" s="124"/>
      <c r="V28" s="124"/>
      <c r="W28" s="173"/>
      <c r="Z28" s="174"/>
      <c r="AA28" s="124"/>
      <c r="AB28" s="124"/>
      <c r="AC28" s="173"/>
      <c r="AD28" s="174"/>
      <c r="AE28" s="124"/>
      <c r="AF28" s="124"/>
      <c r="AG28" s="173"/>
      <c r="AH28" s="174"/>
      <c r="AI28" s="124"/>
      <c r="AJ28" s="124"/>
      <c r="AK28" s="173"/>
      <c r="AL28" s="124"/>
      <c r="AM28" s="124"/>
      <c r="AN28" s="124"/>
      <c r="AO28" s="124"/>
      <c r="AP28" s="174"/>
      <c r="AQ28" s="124"/>
      <c r="AR28" s="124"/>
      <c r="AS28" s="124"/>
      <c r="AT28" s="18"/>
      <c r="AU28" s="86"/>
      <c r="AV28" s="86"/>
      <c r="AW28" s="86"/>
      <c r="AX28" s="86"/>
      <c r="AY28" s="86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</row>
    <row r="29" spans="1:95" ht="12.75">
      <c r="A29" s="209" t="s">
        <v>437</v>
      </c>
      <c r="B29" s="207"/>
      <c r="C29" s="210">
        <f>+E29+I29+M29+Q29+U29+AA29+AE29+AI29+AM29+AQ29</f>
        <v>0</v>
      </c>
      <c r="D29" s="238"/>
      <c r="E29" s="175">
        <f>+'ADD ONS'!F75</f>
        <v>0</v>
      </c>
      <c r="F29" s="101"/>
      <c r="G29" s="249"/>
      <c r="H29" s="250"/>
      <c r="I29" s="175">
        <f>+'ADD ONS'!H75</f>
        <v>0</v>
      </c>
      <c r="J29" s="101"/>
      <c r="K29" s="251"/>
      <c r="L29" s="248"/>
      <c r="M29" s="175">
        <f>+'ADD ONS'!J75</f>
        <v>0</v>
      </c>
      <c r="N29" s="101"/>
      <c r="O29" s="249"/>
      <c r="P29" s="248"/>
      <c r="Q29" s="175">
        <f>+'ADD ONS'!L75</f>
        <v>0</v>
      </c>
      <c r="R29" s="101"/>
      <c r="S29" s="249"/>
      <c r="T29" s="248"/>
      <c r="U29" s="175">
        <f>+'ADD ONS'!N75</f>
        <v>0</v>
      </c>
      <c r="V29" s="101"/>
      <c r="W29" s="249"/>
      <c r="Z29" s="248"/>
      <c r="AA29" s="175">
        <f>+'ADD ONS'!P75</f>
        <v>0</v>
      </c>
      <c r="AB29" s="101"/>
      <c r="AC29" s="249"/>
      <c r="AD29" s="248"/>
      <c r="AE29" s="175">
        <f>+'ADD ONS'!R75</f>
        <v>0</v>
      </c>
      <c r="AF29" s="101"/>
      <c r="AG29" s="249"/>
      <c r="AH29" s="248"/>
      <c r="AI29" s="175">
        <f>+'ADD ONS'!T75</f>
        <v>0</v>
      </c>
      <c r="AJ29" s="101"/>
      <c r="AK29" s="249"/>
      <c r="AL29" s="250"/>
      <c r="AM29" s="175">
        <f>+'ADD ONS'!V75</f>
        <v>0</v>
      </c>
      <c r="AN29" s="101"/>
      <c r="AO29" s="251"/>
      <c r="AP29" s="248"/>
      <c r="AQ29" s="175">
        <f>+'ADD ONS'!X75</f>
        <v>0</v>
      </c>
      <c r="AR29" s="101"/>
      <c r="AS29" s="251"/>
      <c r="AT29" s="18"/>
      <c r="AU29" s="86"/>
      <c r="AV29" s="86"/>
      <c r="AW29" s="86"/>
      <c r="AX29" s="86"/>
      <c r="AY29" s="86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</row>
    <row r="30" spans="1:95" ht="12.75">
      <c r="A30" s="209" t="s">
        <v>438</v>
      </c>
      <c r="B30" s="207"/>
      <c r="C30" s="210">
        <f>+G30+K30+O30+S30+W30+AC30+AG30+AK30+AO30+AS30</f>
        <v>0</v>
      </c>
      <c r="D30" s="238"/>
      <c r="E30" s="79"/>
      <c r="F30" s="101"/>
      <c r="G30" s="180">
        <f>+'ADD ONS'!G75</f>
        <v>0</v>
      </c>
      <c r="H30" s="250"/>
      <c r="I30" s="251"/>
      <c r="J30" s="101"/>
      <c r="K30" s="175">
        <f>+'ADD ONS'!I75</f>
        <v>0</v>
      </c>
      <c r="L30" s="248"/>
      <c r="M30" s="251"/>
      <c r="N30" s="101"/>
      <c r="O30" s="176">
        <f>+'ADD ONS'!K75</f>
        <v>0</v>
      </c>
      <c r="P30" s="248"/>
      <c r="Q30" s="251"/>
      <c r="R30" s="101"/>
      <c r="S30" s="176">
        <f>+'ADD ONS'!M75</f>
        <v>0</v>
      </c>
      <c r="T30" s="248"/>
      <c r="U30" s="251"/>
      <c r="V30" s="101"/>
      <c r="W30" s="176">
        <f>+'ADD ONS'!O75</f>
        <v>0</v>
      </c>
      <c r="Z30" s="248"/>
      <c r="AA30" s="251"/>
      <c r="AB30" s="101"/>
      <c r="AC30" s="176">
        <f>+'ADD ONS'!Q75</f>
        <v>0</v>
      </c>
      <c r="AD30" s="248"/>
      <c r="AE30" s="251"/>
      <c r="AF30" s="101"/>
      <c r="AG30" s="176">
        <f>+'ADD ONS'!S75</f>
        <v>0</v>
      </c>
      <c r="AH30" s="248"/>
      <c r="AI30" s="251"/>
      <c r="AJ30" s="101"/>
      <c r="AK30" s="176">
        <f>+'ADD ONS'!U75</f>
        <v>0</v>
      </c>
      <c r="AL30" s="250"/>
      <c r="AM30" s="251"/>
      <c r="AN30" s="101"/>
      <c r="AO30" s="175">
        <f>+'ADD ONS'!W75</f>
        <v>0</v>
      </c>
      <c r="AP30" s="248"/>
      <c r="AQ30" s="251"/>
      <c r="AR30" s="101"/>
      <c r="AS30" s="175">
        <f>+'ADD ONS'!Y75</f>
        <v>0</v>
      </c>
      <c r="AT30" s="18"/>
      <c r="AU30" s="86"/>
      <c r="AV30" s="86"/>
      <c r="AW30" s="86"/>
      <c r="AX30" s="86"/>
      <c r="AY30" s="86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</row>
    <row r="31" spans="1:95" s="2" customFormat="1" ht="12.75">
      <c r="A31" s="109" t="s">
        <v>460</v>
      </c>
      <c r="B31" s="194"/>
      <c r="C31" s="205">
        <f>SUM(E31+G31+I31+K31+M31+O31+Q31+S31+AM31+AO31+AQ31+AS31)</f>
        <v>0</v>
      </c>
      <c r="D31" s="187"/>
      <c r="E31" s="170">
        <f>+E29</f>
        <v>0</v>
      </c>
      <c r="F31" s="170"/>
      <c r="G31" s="170">
        <f>+G30</f>
        <v>0</v>
      </c>
      <c r="H31" s="203"/>
      <c r="I31" s="170">
        <f>SUM(+I29)</f>
        <v>0</v>
      </c>
      <c r="J31" s="170"/>
      <c r="K31" s="170">
        <f>+K30</f>
        <v>0</v>
      </c>
      <c r="L31" s="169"/>
      <c r="M31" s="170">
        <f>SUM(+M29)</f>
        <v>0</v>
      </c>
      <c r="N31" s="170"/>
      <c r="O31" s="171">
        <f>+O30</f>
        <v>0</v>
      </c>
      <c r="P31" s="169"/>
      <c r="Q31" s="170">
        <f>SUM(+Q29)</f>
        <v>0</v>
      </c>
      <c r="R31" s="170"/>
      <c r="S31" s="171">
        <f>+S30</f>
        <v>0</v>
      </c>
      <c r="T31" s="169"/>
      <c r="U31" s="170">
        <f>SUM(+U29)</f>
        <v>0</v>
      </c>
      <c r="V31" s="170"/>
      <c r="W31" s="171">
        <f>+W30</f>
        <v>0</v>
      </c>
      <c r="X31"/>
      <c r="Y31"/>
      <c r="Z31" s="169"/>
      <c r="AA31" s="170">
        <f>SUM(+AA29)</f>
        <v>0</v>
      </c>
      <c r="AB31" s="170"/>
      <c r="AC31" s="171">
        <f>+AC30</f>
        <v>0</v>
      </c>
      <c r="AD31" s="169"/>
      <c r="AE31" s="170">
        <f>SUM(+AE29)</f>
        <v>0</v>
      </c>
      <c r="AF31" s="170"/>
      <c r="AG31" s="171">
        <f>+AG30</f>
        <v>0</v>
      </c>
      <c r="AH31" s="169"/>
      <c r="AI31" s="170">
        <f>SUM(+AI29)</f>
        <v>0</v>
      </c>
      <c r="AJ31" s="170"/>
      <c r="AK31" s="171">
        <f>+AK30</f>
        <v>0</v>
      </c>
      <c r="AL31" s="170"/>
      <c r="AM31" s="170">
        <f>SUM(+AM29)</f>
        <v>0</v>
      </c>
      <c r="AN31" s="170"/>
      <c r="AO31" s="170">
        <f>+AO30</f>
        <v>0</v>
      </c>
      <c r="AP31" s="169"/>
      <c r="AQ31" s="170">
        <f>SUM(+AQ29)</f>
        <v>0</v>
      </c>
      <c r="AR31" s="170"/>
      <c r="AS31" s="170">
        <f>+AS30</f>
        <v>0</v>
      </c>
      <c r="AT31" s="18"/>
      <c r="AU31" s="196"/>
      <c r="AV31" s="196"/>
      <c r="AW31" s="196"/>
      <c r="AX31" s="196"/>
      <c r="AY31" s="196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</row>
    <row r="32" spans="1:95" s="2" customFormat="1" ht="12.75">
      <c r="A32" s="109"/>
      <c r="B32" s="194"/>
      <c r="C32" s="170"/>
      <c r="D32" s="193"/>
      <c r="E32" s="170"/>
      <c r="F32" s="170"/>
      <c r="G32" s="170"/>
      <c r="H32" s="169"/>
      <c r="I32" s="170"/>
      <c r="J32" s="170"/>
      <c r="K32" s="170"/>
      <c r="L32" s="169"/>
      <c r="M32" s="170"/>
      <c r="N32" s="170"/>
      <c r="O32" s="171"/>
      <c r="P32" s="169"/>
      <c r="Q32" s="170"/>
      <c r="R32" s="170"/>
      <c r="S32" s="171"/>
      <c r="T32" s="169"/>
      <c r="U32" s="170"/>
      <c r="V32" s="170"/>
      <c r="W32" s="171"/>
      <c r="X32"/>
      <c r="Y32"/>
      <c r="Z32" s="169"/>
      <c r="AA32" s="170"/>
      <c r="AB32" s="170"/>
      <c r="AC32" s="171"/>
      <c r="AD32" s="169"/>
      <c r="AE32" s="170"/>
      <c r="AF32" s="170"/>
      <c r="AG32" s="171"/>
      <c r="AH32" s="169"/>
      <c r="AI32" s="170"/>
      <c r="AJ32" s="170"/>
      <c r="AK32" s="171"/>
      <c r="AL32" s="170"/>
      <c r="AM32" s="170"/>
      <c r="AN32" s="170"/>
      <c r="AO32" s="170"/>
      <c r="AP32" s="169"/>
      <c r="AQ32" s="170"/>
      <c r="AR32" s="170"/>
      <c r="AS32" s="170"/>
      <c r="AT32" s="18"/>
      <c r="AU32" s="196"/>
      <c r="AV32" s="196"/>
      <c r="AW32" s="196"/>
      <c r="AX32" s="196"/>
      <c r="AY32" s="196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</row>
    <row r="33" spans="1:95" s="2" customFormat="1" ht="12.75">
      <c r="A33" s="109" t="s">
        <v>445</v>
      </c>
      <c r="B33" s="141"/>
      <c r="C33" s="170" t="e">
        <f>SUM(E33:AS33)</f>
        <v>#DIV/0!</v>
      </c>
      <c r="D33" s="212"/>
      <c r="E33" s="170" t="e">
        <f>E16+E21+E26+E31</f>
        <v>#DIV/0!</v>
      </c>
      <c r="F33" s="178"/>
      <c r="G33" s="170" t="e">
        <f>G16+G21+G26+G31</f>
        <v>#DIV/0!</v>
      </c>
      <c r="H33" s="177"/>
      <c r="I33" s="170">
        <f>I16+I21+I26+I31</f>
        <v>0</v>
      </c>
      <c r="J33" s="178"/>
      <c r="K33" s="170">
        <f>K16+K21+K26+K31</f>
        <v>0</v>
      </c>
      <c r="L33" s="177"/>
      <c r="M33" s="170">
        <f>M16+M21+M26+M31</f>
        <v>0</v>
      </c>
      <c r="N33" s="178"/>
      <c r="O33" s="171">
        <f>O16+O21+O26+O31</f>
        <v>0</v>
      </c>
      <c r="P33" s="177"/>
      <c r="Q33" s="170">
        <f>Q16+Q21+Q26+Q31</f>
        <v>0</v>
      </c>
      <c r="R33" s="178"/>
      <c r="S33" s="171">
        <f>S16+S21+S26+S31</f>
        <v>0</v>
      </c>
      <c r="T33" s="177"/>
      <c r="U33" s="170">
        <f>U16+U21+U26+U31</f>
        <v>0</v>
      </c>
      <c r="V33" s="178"/>
      <c r="W33" s="171">
        <f>W16+W21+W26+W31</f>
        <v>0</v>
      </c>
      <c r="X33"/>
      <c r="Y33"/>
      <c r="Z33" s="177"/>
      <c r="AA33" s="170">
        <f>AA16+AA21+AA26+AA31</f>
        <v>0</v>
      </c>
      <c r="AB33" s="178"/>
      <c r="AC33" s="171">
        <f>AC16+AC21+AC26+AC31</f>
        <v>0</v>
      </c>
      <c r="AD33" s="177"/>
      <c r="AE33" s="170">
        <f>AE16+AE21+AE26+AE31</f>
        <v>0</v>
      </c>
      <c r="AF33" s="178"/>
      <c r="AG33" s="171">
        <f>AG16+AG21+AG26+AG31</f>
        <v>0</v>
      </c>
      <c r="AH33" s="177"/>
      <c r="AI33" s="170">
        <f>AI16+AI21+AI26+AI31</f>
        <v>0</v>
      </c>
      <c r="AJ33" s="178"/>
      <c r="AK33" s="171">
        <f>AK16+AK21+AK26+AK31</f>
        <v>0</v>
      </c>
      <c r="AL33" s="178"/>
      <c r="AM33" s="170">
        <f>AM16+AM21+AM26+AM31</f>
        <v>0</v>
      </c>
      <c r="AN33" s="178"/>
      <c r="AO33" s="170">
        <f>AO16+AO21+AO26+AO31</f>
        <v>0</v>
      </c>
      <c r="AP33" s="177"/>
      <c r="AQ33" s="170">
        <f>AQ16+AQ21+AQ26+AQ31</f>
        <v>0</v>
      </c>
      <c r="AR33" s="178"/>
      <c r="AS33" s="170">
        <f>AS16+AS21+AS26+AS31</f>
        <v>0</v>
      </c>
      <c r="AT33" s="18"/>
      <c r="AU33" s="196"/>
      <c r="AV33" s="196"/>
      <c r="AW33" s="196"/>
      <c r="AX33" s="196"/>
      <c r="AY33" s="196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</row>
    <row r="34" spans="1:95" ht="12.75">
      <c r="A34" s="109"/>
      <c r="B34" s="197"/>
      <c r="C34" s="124"/>
      <c r="D34" s="198"/>
      <c r="E34" s="124"/>
      <c r="F34" s="124"/>
      <c r="G34" s="124"/>
      <c r="H34" s="174"/>
      <c r="I34" s="124"/>
      <c r="J34" s="124"/>
      <c r="K34" s="124"/>
      <c r="L34" s="174"/>
      <c r="M34" s="124"/>
      <c r="N34" s="124"/>
      <c r="O34" s="173"/>
      <c r="P34" s="165"/>
      <c r="Q34" s="124"/>
      <c r="R34" s="124"/>
      <c r="S34" s="173"/>
      <c r="T34" s="174"/>
      <c r="U34" s="124"/>
      <c r="V34" s="124"/>
      <c r="W34" s="173"/>
      <c r="Z34" s="174"/>
      <c r="AA34" s="124"/>
      <c r="AB34" s="124"/>
      <c r="AC34" s="173"/>
      <c r="AD34" s="174"/>
      <c r="AE34" s="124"/>
      <c r="AF34" s="124"/>
      <c r="AG34" s="173"/>
      <c r="AH34" s="174"/>
      <c r="AI34" s="124"/>
      <c r="AJ34" s="124"/>
      <c r="AK34" s="173"/>
      <c r="AL34" s="124"/>
      <c r="AM34" s="124"/>
      <c r="AN34" s="124"/>
      <c r="AO34" s="124"/>
      <c r="AP34" s="174"/>
      <c r="AQ34" s="124"/>
      <c r="AR34" s="124"/>
      <c r="AS34" s="124"/>
      <c r="AT34" s="18"/>
      <c r="AU34" s="86"/>
      <c r="AV34" s="86"/>
      <c r="AW34" s="86"/>
      <c r="AX34" s="86"/>
      <c r="AY34" s="86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</row>
    <row r="35" spans="1:95" ht="12.75">
      <c r="A35" s="74"/>
      <c r="B35" s="112"/>
      <c r="C35" s="86"/>
      <c r="D35" s="198"/>
      <c r="E35" s="124"/>
      <c r="F35" s="124"/>
      <c r="G35" s="124"/>
      <c r="H35" s="174"/>
      <c r="I35" s="124"/>
      <c r="J35" s="124"/>
      <c r="K35" s="124"/>
      <c r="L35" s="174"/>
      <c r="M35" s="124"/>
      <c r="N35" s="124"/>
      <c r="O35" s="173"/>
      <c r="P35" s="174"/>
      <c r="Q35" s="124"/>
      <c r="R35" s="124"/>
      <c r="S35" s="173"/>
      <c r="T35" s="174"/>
      <c r="U35" s="124"/>
      <c r="V35" s="124"/>
      <c r="W35" s="173"/>
      <c r="Z35" s="174"/>
      <c r="AA35" s="124"/>
      <c r="AB35" s="124"/>
      <c r="AC35" s="173"/>
      <c r="AD35" s="174"/>
      <c r="AE35" s="124"/>
      <c r="AF35" s="124"/>
      <c r="AG35" s="173"/>
      <c r="AH35" s="174"/>
      <c r="AI35" s="124"/>
      <c r="AJ35" s="124"/>
      <c r="AK35" s="173"/>
      <c r="AL35" s="124"/>
      <c r="AM35" s="124"/>
      <c r="AN35" s="124"/>
      <c r="AO35" s="124"/>
      <c r="AP35" s="174"/>
      <c r="AQ35" s="124"/>
      <c r="AR35" s="124"/>
      <c r="AS35" s="124"/>
      <c r="AT35" s="18"/>
      <c r="AU35" s="86"/>
      <c r="AV35" s="86"/>
      <c r="AW35" s="86"/>
      <c r="AX35" s="86"/>
      <c r="AY35" s="86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</row>
    <row r="36" spans="1:95" s="2" customFormat="1" ht="12.75">
      <c r="A36" s="110" t="s">
        <v>473</v>
      </c>
      <c r="B36" s="302">
        <v>0</v>
      </c>
      <c r="C36" s="182" t="e">
        <f>SUM(E36:AS36)</f>
        <v>#DIV/0!</v>
      </c>
      <c r="D36" s="213"/>
      <c r="E36" s="103" t="e">
        <f>ROUND(E33*B36,0)</f>
        <v>#DIV/0!</v>
      </c>
      <c r="F36" s="103"/>
      <c r="G36" s="103" t="e">
        <f>ROUND(G33*B36,0)</f>
        <v>#DIV/0!</v>
      </c>
      <c r="H36" s="179"/>
      <c r="I36" s="103">
        <f>ROUND(I33*B36,0)</f>
        <v>0</v>
      </c>
      <c r="J36" s="103"/>
      <c r="K36" s="182">
        <f>ROUND(K33*B36,0)</f>
        <v>0</v>
      </c>
      <c r="L36" s="179"/>
      <c r="M36" s="103">
        <f>ROUND(M33*B36,0)</f>
        <v>0</v>
      </c>
      <c r="N36" s="103"/>
      <c r="O36" s="180">
        <f>ROUND(O33*B36,0)</f>
        <v>0</v>
      </c>
      <c r="P36" s="179"/>
      <c r="Q36" s="103">
        <f>ROUND(Q33*B36,0)</f>
        <v>0</v>
      </c>
      <c r="R36" s="103"/>
      <c r="S36" s="180">
        <f>ROUND(S33*B36,0)</f>
        <v>0</v>
      </c>
      <c r="T36" s="179"/>
      <c r="U36" s="103">
        <f>ROUND(U33*B36,0)</f>
        <v>0</v>
      </c>
      <c r="V36" s="103"/>
      <c r="W36" s="180">
        <f>ROUND(W33*B36,0)</f>
        <v>0</v>
      </c>
      <c r="X36" s="74"/>
      <c r="Y36" s="74"/>
      <c r="Z36" s="179"/>
      <c r="AA36" s="103">
        <f>ROUND(AA33*B36,0)</f>
        <v>0</v>
      </c>
      <c r="AB36" s="103"/>
      <c r="AC36" s="180">
        <f>ROUND(AC33*B36,0)</f>
        <v>0</v>
      </c>
      <c r="AD36" s="179"/>
      <c r="AE36" s="103">
        <f>ROUND(AE33*B36,0)</f>
        <v>0</v>
      </c>
      <c r="AF36" s="103"/>
      <c r="AG36" s="180">
        <f>ROUND(AG33*B36,0)</f>
        <v>0</v>
      </c>
      <c r="AH36" s="179"/>
      <c r="AI36" s="103">
        <f>ROUND(AI33*B36,0)</f>
        <v>0</v>
      </c>
      <c r="AJ36" s="103"/>
      <c r="AK36" s="180">
        <f>ROUND(AK33*B36,0)</f>
        <v>0</v>
      </c>
      <c r="AL36" s="181"/>
      <c r="AM36" s="103">
        <f>ROUND(AM33*B36,0)</f>
        <v>0</v>
      </c>
      <c r="AN36" s="103"/>
      <c r="AO36" s="103">
        <f>ROUND(AO33*B36,0)</f>
        <v>0</v>
      </c>
      <c r="AP36" s="179"/>
      <c r="AQ36" s="103">
        <f>ROUND(AQ33*B36,0)</f>
        <v>0</v>
      </c>
      <c r="AR36" s="103"/>
      <c r="AS36" s="182">
        <f>ROUND(AS33*B36,0)</f>
        <v>0</v>
      </c>
      <c r="AT36" s="18"/>
      <c r="AU36" s="137"/>
      <c r="AV36" s="137"/>
      <c r="AW36" s="137"/>
      <c r="AX36" s="137"/>
      <c r="AY36" s="137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110"/>
      <c r="CN36" s="110"/>
      <c r="CO36" s="110"/>
      <c r="CP36" s="110"/>
      <c r="CQ36" s="110"/>
    </row>
    <row r="37" spans="1:95" ht="12.75">
      <c r="A37" s="189"/>
      <c r="B37" s="197"/>
      <c r="C37" s="124"/>
      <c r="D37" s="198"/>
      <c r="E37" s="124"/>
      <c r="F37" s="124"/>
      <c r="G37" s="124"/>
      <c r="H37" s="174"/>
      <c r="I37" s="124"/>
      <c r="J37" s="124"/>
      <c r="K37" s="124"/>
      <c r="L37" s="174"/>
      <c r="M37" s="124"/>
      <c r="N37" s="124"/>
      <c r="O37" s="173"/>
      <c r="P37" s="174"/>
      <c r="Q37" s="124"/>
      <c r="R37" s="124"/>
      <c r="S37" s="173"/>
      <c r="T37" s="174"/>
      <c r="U37" s="124"/>
      <c r="V37" s="124"/>
      <c r="W37" s="173"/>
      <c r="X37" s="74"/>
      <c r="Y37" s="74"/>
      <c r="Z37" s="174"/>
      <c r="AA37" s="124"/>
      <c r="AB37" s="124"/>
      <c r="AC37" s="173"/>
      <c r="AD37" s="174"/>
      <c r="AE37" s="124"/>
      <c r="AF37" s="124"/>
      <c r="AG37" s="173"/>
      <c r="AH37" s="174"/>
      <c r="AI37" s="124"/>
      <c r="AJ37" s="124"/>
      <c r="AK37" s="173"/>
      <c r="AL37" s="124"/>
      <c r="AM37" s="124"/>
      <c r="AN37" s="124"/>
      <c r="AO37" s="124"/>
      <c r="AP37" s="174"/>
      <c r="AQ37" s="124"/>
      <c r="AR37" s="124"/>
      <c r="AS37" s="124"/>
      <c r="AT37" s="18"/>
      <c r="AU37" s="86"/>
      <c r="AV37" s="86"/>
      <c r="AW37" s="86"/>
      <c r="AX37" s="86"/>
      <c r="AY37" s="86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</row>
    <row r="38" spans="1:95" s="2" customFormat="1" ht="12.75">
      <c r="A38" s="194" t="s">
        <v>445</v>
      </c>
      <c r="B38" s="194"/>
      <c r="C38" s="170" t="e">
        <f>SUM(E38:AS38)</f>
        <v>#DIV/0!</v>
      </c>
      <c r="D38" s="212"/>
      <c r="E38" s="170" t="e">
        <f>E33+E36</f>
        <v>#DIV/0!</v>
      </c>
      <c r="F38" s="178"/>
      <c r="G38" s="170" t="e">
        <f>G33+G36</f>
        <v>#DIV/0!</v>
      </c>
      <c r="H38" s="177"/>
      <c r="I38" s="170">
        <f>I33+I36</f>
        <v>0</v>
      </c>
      <c r="J38" s="178"/>
      <c r="K38" s="170">
        <f>K33+K36</f>
        <v>0</v>
      </c>
      <c r="L38" s="177"/>
      <c r="M38" s="170">
        <f>M33+M36</f>
        <v>0</v>
      </c>
      <c r="N38" s="178"/>
      <c r="O38" s="171">
        <f>O33+O36</f>
        <v>0</v>
      </c>
      <c r="P38" s="177"/>
      <c r="Q38" s="170">
        <f>Q33+Q36</f>
        <v>0</v>
      </c>
      <c r="R38" s="178"/>
      <c r="S38" s="171">
        <f>S33+S36</f>
        <v>0</v>
      </c>
      <c r="T38" s="177"/>
      <c r="U38" s="170">
        <f>U33+U36</f>
        <v>0</v>
      </c>
      <c r="V38" s="178"/>
      <c r="W38" s="171">
        <f>W33+W36</f>
        <v>0</v>
      </c>
      <c r="X38" s="74"/>
      <c r="Y38" s="74"/>
      <c r="Z38" s="177"/>
      <c r="AA38" s="170">
        <f>AA33+AA36</f>
        <v>0</v>
      </c>
      <c r="AB38" s="178"/>
      <c r="AC38" s="171">
        <f>AC33+AC36</f>
        <v>0</v>
      </c>
      <c r="AD38" s="177"/>
      <c r="AE38" s="170">
        <f>AE33+AE36</f>
        <v>0</v>
      </c>
      <c r="AF38" s="178"/>
      <c r="AG38" s="171">
        <f>AG33+AG36</f>
        <v>0</v>
      </c>
      <c r="AH38" s="177"/>
      <c r="AI38" s="170">
        <f>AI33+AI36</f>
        <v>0</v>
      </c>
      <c r="AJ38" s="178"/>
      <c r="AK38" s="171">
        <f>AK33+AK36</f>
        <v>0</v>
      </c>
      <c r="AL38" s="178"/>
      <c r="AM38" s="170">
        <f>AM33+AM36</f>
        <v>0</v>
      </c>
      <c r="AN38" s="178"/>
      <c r="AO38" s="170">
        <f>AO33+AO36</f>
        <v>0</v>
      </c>
      <c r="AP38" s="177"/>
      <c r="AQ38" s="170">
        <f>AQ33+AQ36</f>
        <v>0</v>
      </c>
      <c r="AR38" s="178"/>
      <c r="AS38" s="170">
        <f>AS33+AS36</f>
        <v>0</v>
      </c>
      <c r="AT38" s="18"/>
      <c r="AU38" s="196"/>
      <c r="AV38" s="196"/>
      <c r="AW38" s="196"/>
      <c r="AX38" s="196"/>
      <c r="AY38" s="196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</row>
    <row r="39" spans="1:95" ht="12.75">
      <c r="A39" s="189"/>
      <c r="B39" s="197"/>
      <c r="C39" s="124"/>
      <c r="D39" s="198"/>
      <c r="E39" s="124"/>
      <c r="F39" s="124"/>
      <c r="G39" s="124"/>
      <c r="H39" s="174"/>
      <c r="I39" s="124"/>
      <c r="J39" s="124"/>
      <c r="K39" s="124"/>
      <c r="L39" s="174"/>
      <c r="M39" s="124"/>
      <c r="N39" s="124"/>
      <c r="O39" s="173"/>
      <c r="P39" s="174"/>
      <c r="Q39" s="124"/>
      <c r="R39" s="124"/>
      <c r="S39" s="173"/>
      <c r="T39" s="174"/>
      <c r="U39" s="124"/>
      <c r="V39" s="124"/>
      <c r="W39" s="173"/>
      <c r="X39" s="74"/>
      <c r="Y39" s="74"/>
      <c r="Z39" s="174"/>
      <c r="AA39" s="124"/>
      <c r="AB39" s="124"/>
      <c r="AC39" s="173"/>
      <c r="AD39" s="174"/>
      <c r="AE39" s="124"/>
      <c r="AF39" s="124"/>
      <c r="AG39" s="173"/>
      <c r="AH39" s="174"/>
      <c r="AI39" s="124"/>
      <c r="AJ39" s="124"/>
      <c r="AK39" s="173"/>
      <c r="AL39" s="124"/>
      <c r="AM39" s="124"/>
      <c r="AN39" s="124"/>
      <c r="AO39" s="124"/>
      <c r="AP39" s="174"/>
      <c r="AQ39" s="124"/>
      <c r="AR39" s="124"/>
      <c r="AS39" s="124"/>
      <c r="AT39" s="18"/>
      <c r="AU39" s="86"/>
      <c r="AV39" s="86"/>
      <c r="AW39" s="86"/>
      <c r="AX39" s="86"/>
      <c r="AY39" s="86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</row>
    <row r="40" spans="1:95" ht="12.75">
      <c r="A40" s="189"/>
      <c r="B40" s="197"/>
      <c r="C40" s="124"/>
      <c r="D40" s="198"/>
      <c r="E40" s="124"/>
      <c r="F40" s="124"/>
      <c r="G40" s="124"/>
      <c r="H40" s="174"/>
      <c r="I40" s="124"/>
      <c r="J40" s="124"/>
      <c r="K40" s="124"/>
      <c r="L40" s="174"/>
      <c r="M40" s="124"/>
      <c r="N40" s="124"/>
      <c r="O40" s="173"/>
      <c r="P40" s="174"/>
      <c r="Q40" s="124"/>
      <c r="R40" s="124"/>
      <c r="S40" s="173"/>
      <c r="T40" s="174"/>
      <c r="U40" s="124"/>
      <c r="V40" s="124"/>
      <c r="W40" s="173"/>
      <c r="X40" s="74"/>
      <c r="Y40" s="74"/>
      <c r="Z40" s="174"/>
      <c r="AA40" s="124"/>
      <c r="AB40" s="124"/>
      <c r="AC40" s="173"/>
      <c r="AD40" s="174"/>
      <c r="AE40" s="124"/>
      <c r="AF40" s="124"/>
      <c r="AG40" s="173"/>
      <c r="AH40" s="174"/>
      <c r="AI40" s="124"/>
      <c r="AJ40" s="124"/>
      <c r="AK40" s="173"/>
      <c r="AL40" s="124"/>
      <c r="AM40" s="124"/>
      <c r="AN40" s="124"/>
      <c r="AO40" s="124"/>
      <c r="AP40" s="174"/>
      <c r="AQ40" s="124"/>
      <c r="AR40" s="124"/>
      <c r="AS40" s="124"/>
      <c r="AT40" s="18"/>
      <c r="AU40" s="86"/>
      <c r="AV40" s="86"/>
      <c r="AW40" s="86"/>
      <c r="AX40" s="86"/>
      <c r="AY40" s="86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</row>
    <row r="41" spans="1:95" ht="12.75">
      <c r="A41" s="189"/>
      <c r="B41" s="197"/>
      <c r="C41" s="124"/>
      <c r="D41" s="198"/>
      <c r="E41" s="124"/>
      <c r="F41" s="124"/>
      <c r="G41" s="124"/>
      <c r="H41" s="174"/>
      <c r="I41" s="124"/>
      <c r="J41" s="124"/>
      <c r="K41" s="124"/>
      <c r="L41" s="174"/>
      <c r="M41" s="124"/>
      <c r="N41" s="124"/>
      <c r="O41" s="173"/>
      <c r="P41" s="174"/>
      <c r="Q41" s="124"/>
      <c r="R41" s="124"/>
      <c r="S41" s="173"/>
      <c r="T41" s="174"/>
      <c r="U41" s="124"/>
      <c r="V41" s="124"/>
      <c r="W41" s="173"/>
      <c r="X41" s="74"/>
      <c r="Y41" s="74"/>
      <c r="Z41" s="174"/>
      <c r="AA41" s="124"/>
      <c r="AB41" s="124"/>
      <c r="AC41" s="173"/>
      <c r="AD41" s="174"/>
      <c r="AE41" s="124"/>
      <c r="AF41" s="124"/>
      <c r="AG41" s="173"/>
      <c r="AH41" s="174"/>
      <c r="AI41" s="124"/>
      <c r="AJ41" s="124"/>
      <c r="AK41" s="173"/>
      <c r="AL41" s="124"/>
      <c r="AM41" s="124"/>
      <c r="AN41" s="124"/>
      <c r="AO41" s="124"/>
      <c r="AP41" s="174"/>
      <c r="AQ41" s="124"/>
      <c r="AR41" s="124"/>
      <c r="AS41" s="124"/>
      <c r="AT41" s="18"/>
      <c r="AU41" s="86"/>
      <c r="AV41" s="86"/>
      <c r="AW41" s="86"/>
      <c r="AX41" s="86"/>
      <c r="AY41" s="86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</row>
    <row r="42" spans="1:95" s="2" customFormat="1" ht="12.75">
      <c r="A42" s="107" t="s">
        <v>474</v>
      </c>
      <c r="B42" s="303">
        <v>0</v>
      </c>
      <c r="C42" s="184" t="e">
        <f>SUM(E42:AS42)</f>
        <v>#DIV/0!</v>
      </c>
      <c r="D42" s="236"/>
      <c r="E42" s="105" t="e">
        <f>E38*$B42</f>
        <v>#DIV/0!</v>
      </c>
      <c r="F42" s="101"/>
      <c r="G42" s="184" t="e">
        <f>G38*$B42</f>
        <v>#DIV/0!</v>
      </c>
      <c r="H42" s="248"/>
      <c r="I42" s="105">
        <f>I38*$B42</f>
        <v>0</v>
      </c>
      <c r="J42" s="101"/>
      <c r="K42" s="184">
        <f>K38*$B42</f>
        <v>0</v>
      </c>
      <c r="L42" s="248"/>
      <c r="M42" s="105">
        <f>M38*$B42</f>
        <v>0</v>
      </c>
      <c r="N42" s="101"/>
      <c r="O42" s="183">
        <f>O38*$B42</f>
        <v>0</v>
      </c>
      <c r="P42" s="248"/>
      <c r="Q42" s="105">
        <f>Q38*$B42</f>
        <v>0</v>
      </c>
      <c r="R42" s="101"/>
      <c r="S42" s="183">
        <f>S38*$B42</f>
        <v>0</v>
      </c>
      <c r="T42" s="248"/>
      <c r="U42" s="105">
        <f>U38*$B42</f>
        <v>0</v>
      </c>
      <c r="V42" s="101"/>
      <c r="W42" s="183">
        <f>W38*$B42</f>
        <v>0</v>
      </c>
      <c r="X42" s="74"/>
      <c r="Y42" s="74"/>
      <c r="Z42" s="248"/>
      <c r="AA42" s="105">
        <f>AA38*$B42</f>
        <v>0</v>
      </c>
      <c r="AB42" s="101"/>
      <c r="AC42" s="183">
        <f>AC38*$B42</f>
        <v>0</v>
      </c>
      <c r="AD42" s="248"/>
      <c r="AE42" s="105">
        <f>AE38*$B42</f>
        <v>0</v>
      </c>
      <c r="AF42" s="101"/>
      <c r="AG42" s="183">
        <f>AG38*$B42</f>
        <v>0</v>
      </c>
      <c r="AH42" s="248"/>
      <c r="AI42" s="105">
        <f>AI38*$B42</f>
        <v>0</v>
      </c>
      <c r="AJ42" s="101"/>
      <c r="AK42" s="183">
        <f>AK38*$B42</f>
        <v>0</v>
      </c>
      <c r="AL42" s="250"/>
      <c r="AM42" s="105">
        <f>AM38*$B42</f>
        <v>0</v>
      </c>
      <c r="AN42" s="101"/>
      <c r="AO42" s="184">
        <f>AO38*$B42</f>
        <v>0</v>
      </c>
      <c r="AP42" s="248"/>
      <c r="AQ42" s="105">
        <f>AQ38*$B42</f>
        <v>0</v>
      </c>
      <c r="AR42" s="101"/>
      <c r="AS42" s="184">
        <f>AS38*$B42</f>
        <v>0</v>
      </c>
      <c r="AT42" s="18"/>
      <c r="AU42" s="196"/>
      <c r="AV42" s="196"/>
      <c r="AW42" s="196"/>
      <c r="AX42" s="196"/>
      <c r="AY42" s="196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</row>
    <row r="43" spans="1:95" ht="12.75">
      <c r="A43" s="189"/>
      <c r="B43" s="197"/>
      <c r="C43" s="124"/>
      <c r="D43" s="198"/>
      <c r="E43" s="124"/>
      <c r="F43" s="124"/>
      <c r="G43" s="124"/>
      <c r="H43" s="174"/>
      <c r="I43" s="124"/>
      <c r="J43" s="124"/>
      <c r="K43" s="124"/>
      <c r="L43" s="174"/>
      <c r="M43" s="124"/>
      <c r="N43" s="124"/>
      <c r="O43" s="173"/>
      <c r="P43" s="174"/>
      <c r="Q43" s="124"/>
      <c r="R43" s="124"/>
      <c r="S43" s="173"/>
      <c r="T43" s="174"/>
      <c r="U43" s="124"/>
      <c r="V43" s="124"/>
      <c r="W43" s="173"/>
      <c r="X43" s="74"/>
      <c r="Y43" s="74"/>
      <c r="Z43" s="174"/>
      <c r="AA43" s="124"/>
      <c r="AB43" s="124"/>
      <c r="AC43" s="173"/>
      <c r="AD43" s="174"/>
      <c r="AE43" s="124"/>
      <c r="AF43" s="124"/>
      <c r="AG43" s="173"/>
      <c r="AH43" s="174"/>
      <c r="AI43" s="124"/>
      <c r="AJ43" s="124"/>
      <c r="AK43" s="173"/>
      <c r="AL43" s="124"/>
      <c r="AM43" s="124"/>
      <c r="AN43" s="124"/>
      <c r="AO43" s="124"/>
      <c r="AP43" s="174"/>
      <c r="AQ43" s="124"/>
      <c r="AR43" s="124"/>
      <c r="AS43" s="124"/>
      <c r="AT43" s="18"/>
      <c r="AU43" s="86"/>
      <c r="AV43" s="86"/>
      <c r="AW43" s="86"/>
      <c r="AX43" s="86"/>
      <c r="AY43" s="86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</row>
    <row r="44" spans="1:95" s="2" customFormat="1" ht="12.75">
      <c r="A44" s="194" t="s">
        <v>445</v>
      </c>
      <c r="B44" s="194"/>
      <c r="C44" s="170" t="e">
        <f>SUM(E44:AS44)</f>
        <v>#DIV/0!</v>
      </c>
      <c r="D44" s="193"/>
      <c r="E44" s="170" t="e">
        <f>E38+E42</f>
        <v>#DIV/0!</v>
      </c>
      <c r="F44" s="170"/>
      <c r="G44" s="170" t="e">
        <f>G38+G42</f>
        <v>#DIV/0!</v>
      </c>
      <c r="H44" s="169"/>
      <c r="I44" s="170">
        <f>I38+I42</f>
        <v>0</v>
      </c>
      <c r="J44" s="170"/>
      <c r="K44" s="170">
        <f>K38+K42</f>
        <v>0</v>
      </c>
      <c r="L44" s="169"/>
      <c r="M44" s="170">
        <f>M38+M42</f>
        <v>0</v>
      </c>
      <c r="N44" s="170"/>
      <c r="O44" s="171">
        <f>O38+O42</f>
        <v>0</v>
      </c>
      <c r="P44" s="169"/>
      <c r="Q44" s="170">
        <f>Q38+Q42</f>
        <v>0</v>
      </c>
      <c r="R44" s="170"/>
      <c r="S44" s="171">
        <f>S38+S42</f>
        <v>0</v>
      </c>
      <c r="T44" s="169"/>
      <c r="U44" s="170">
        <f>U38+U42</f>
        <v>0</v>
      </c>
      <c r="V44" s="170"/>
      <c r="W44" s="171">
        <f>W38+W42</f>
        <v>0</v>
      </c>
      <c r="X44" s="74"/>
      <c r="Y44" s="74"/>
      <c r="Z44" s="169"/>
      <c r="AA44" s="170">
        <f>AA38+AA42</f>
        <v>0</v>
      </c>
      <c r="AB44" s="170"/>
      <c r="AC44" s="171">
        <f>AC38+AC42</f>
        <v>0</v>
      </c>
      <c r="AD44" s="169"/>
      <c r="AE44" s="170">
        <f>AE38+AE42</f>
        <v>0</v>
      </c>
      <c r="AF44" s="170"/>
      <c r="AG44" s="171">
        <f>AG38+AG42</f>
        <v>0</v>
      </c>
      <c r="AH44" s="169"/>
      <c r="AI44" s="170">
        <f>AI38+AI42</f>
        <v>0</v>
      </c>
      <c r="AJ44" s="170"/>
      <c r="AK44" s="171">
        <f>AK38+AK42</f>
        <v>0</v>
      </c>
      <c r="AL44" s="170"/>
      <c r="AM44" s="170">
        <f>AM38+AM42</f>
        <v>0</v>
      </c>
      <c r="AN44" s="170"/>
      <c r="AO44" s="170">
        <f>AO38+AO42</f>
        <v>0</v>
      </c>
      <c r="AP44" s="169"/>
      <c r="AQ44" s="170">
        <f>AQ38+AQ42</f>
        <v>0</v>
      </c>
      <c r="AR44" s="170"/>
      <c r="AS44" s="170">
        <f>AS38+AS42</f>
        <v>0</v>
      </c>
      <c r="AT44" s="18"/>
      <c r="AU44" s="196"/>
      <c r="AV44" s="196"/>
      <c r="AW44" s="196"/>
      <c r="AX44" s="196"/>
      <c r="AY44" s="196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</row>
    <row r="45" spans="1:95" ht="12.75">
      <c r="A45" s="189"/>
      <c r="B45" s="197"/>
      <c r="C45" s="189"/>
      <c r="D45" s="198"/>
      <c r="E45" s="124"/>
      <c r="F45" s="124"/>
      <c r="G45" s="124"/>
      <c r="H45" s="174"/>
      <c r="I45" s="124"/>
      <c r="J45" s="124"/>
      <c r="K45" s="124"/>
      <c r="L45" s="174"/>
      <c r="M45" s="124"/>
      <c r="N45" s="124"/>
      <c r="O45" s="173"/>
      <c r="P45" s="174"/>
      <c r="Q45" s="124"/>
      <c r="R45" s="124"/>
      <c r="S45" s="173"/>
      <c r="T45" s="174"/>
      <c r="U45" s="124"/>
      <c r="V45" s="124"/>
      <c r="W45" s="173"/>
      <c r="X45" s="74"/>
      <c r="Y45" s="74"/>
      <c r="Z45" s="174"/>
      <c r="AA45" s="124"/>
      <c r="AB45" s="124"/>
      <c r="AC45" s="173"/>
      <c r="AD45" s="174"/>
      <c r="AE45" s="124"/>
      <c r="AF45" s="124"/>
      <c r="AG45" s="173"/>
      <c r="AH45" s="174"/>
      <c r="AI45" s="124"/>
      <c r="AJ45" s="124"/>
      <c r="AK45" s="173"/>
      <c r="AL45" s="124"/>
      <c r="AM45" s="124"/>
      <c r="AN45" s="124"/>
      <c r="AO45" s="124"/>
      <c r="AP45" s="174"/>
      <c r="AQ45" s="124"/>
      <c r="AR45" s="124"/>
      <c r="AS45" s="124"/>
      <c r="AT45" s="18"/>
      <c r="AU45" s="86"/>
      <c r="AV45" s="86"/>
      <c r="AW45" s="86"/>
      <c r="AX45" s="86"/>
      <c r="AY45" s="86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</row>
    <row r="46" spans="1:95" ht="12.75">
      <c r="A46" s="189"/>
      <c r="B46" s="197"/>
      <c r="C46" s="189"/>
      <c r="D46" s="198"/>
      <c r="E46" s="124"/>
      <c r="F46" s="124"/>
      <c r="G46" s="124"/>
      <c r="H46" s="174"/>
      <c r="I46" s="124"/>
      <c r="J46" s="124"/>
      <c r="K46" s="124"/>
      <c r="L46" s="174"/>
      <c r="M46" s="124"/>
      <c r="N46" s="124"/>
      <c r="O46" s="173"/>
      <c r="P46" s="174"/>
      <c r="Q46" s="124"/>
      <c r="R46" s="124"/>
      <c r="S46" s="173"/>
      <c r="T46" s="174"/>
      <c r="U46" s="124"/>
      <c r="V46" s="124"/>
      <c r="W46" s="173"/>
      <c r="X46" s="74"/>
      <c r="Y46" s="74"/>
      <c r="Z46" s="174"/>
      <c r="AA46" s="124"/>
      <c r="AB46" s="124"/>
      <c r="AC46" s="173"/>
      <c r="AD46" s="174"/>
      <c r="AE46" s="124"/>
      <c r="AF46" s="124"/>
      <c r="AG46" s="173"/>
      <c r="AH46" s="174"/>
      <c r="AI46" s="124"/>
      <c r="AJ46" s="124"/>
      <c r="AK46" s="173"/>
      <c r="AL46" s="124"/>
      <c r="AM46" s="124"/>
      <c r="AN46" s="124"/>
      <c r="AO46" s="124"/>
      <c r="AP46" s="174"/>
      <c r="AQ46" s="124"/>
      <c r="AR46" s="124"/>
      <c r="AS46" s="124"/>
      <c r="AT46" s="18"/>
      <c r="AU46" s="86"/>
      <c r="AV46" s="86"/>
      <c r="AW46" s="86"/>
      <c r="AX46" s="86"/>
      <c r="AY46" s="86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</row>
    <row r="47" spans="1:51" ht="12.75">
      <c r="A47" s="187" t="s">
        <v>458</v>
      </c>
      <c r="B47" s="197"/>
      <c r="C47" s="189"/>
      <c r="D47" s="198"/>
      <c r="E47" s="124"/>
      <c r="F47" s="124"/>
      <c r="G47" s="124"/>
      <c r="H47" s="174"/>
      <c r="I47" s="124"/>
      <c r="J47" s="124"/>
      <c r="K47" s="124"/>
      <c r="L47" s="174"/>
      <c r="M47" s="124"/>
      <c r="N47" s="124"/>
      <c r="O47" s="173"/>
      <c r="P47" s="174"/>
      <c r="Q47" s="124"/>
      <c r="R47" s="124"/>
      <c r="S47" s="173"/>
      <c r="T47" s="174"/>
      <c r="U47" s="124"/>
      <c r="V47" s="124"/>
      <c r="W47" s="173"/>
      <c r="X47" s="74"/>
      <c r="Y47" s="74"/>
      <c r="Z47" s="174"/>
      <c r="AA47" s="124"/>
      <c r="AB47" s="124"/>
      <c r="AC47" s="173"/>
      <c r="AD47" s="174"/>
      <c r="AE47" s="124"/>
      <c r="AF47" s="124"/>
      <c r="AG47" s="173"/>
      <c r="AH47" s="174"/>
      <c r="AI47" s="124"/>
      <c r="AJ47" s="124"/>
      <c r="AK47" s="173"/>
      <c r="AL47" s="124"/>
      <c r="AM47" s="124"/>
      <c r="AN47" s="124"/>
      <c r="AO47" s="124"/>
      <c r="AP47" s="174"/>
      <c r="AQ47" s="124"/>
      <c r="AR47" s="124"/>
      <c r="AS47" s="124"/>
      <c r="AT47" s="18"/>
      <c r="AU47" s="40"/>
      <c r="AV47" s="40"/>
      <c r="AW47" s="40"/>
      <c r="AX47" s="40"/>
      <c r="AY47" s="40"/>
    </row>
    <row r="48" spans="1:51" ht="12.75">
      <c r="A48" s="75" t="s">
        <v>442</v>
      </c>
      <c r="B48" s="95"/>
      <c r="C48" s="215">
        <f>SUM(E48:AS48)</f>
        <v>0</v>
      </c>
      <c r="D48" s="241"/>
      <c r="E48" s="251"/>
      <c r="F48" s="80"/>
      <c r="G48" s="221"/>
      <c r="H48" s="246"/>
      <c r="I48" s="251"/>
      <c r="J48" s="80"/>
      <c r="K48" s="221"/>
      <c r="L48" s="246"/>
      <c r="M48" s="251"/>
      <c r="N48" s="80"/>
      <c r="O48" s="222"/>
      <c r="P48" s="247"/>
      <c r="Q48" s="255"/>
      <c r="R48" s="78"/>
      <c r="S48" s="222"/>
      <c r="T48" s="247"/>
      <c r="U48" s="255"/>
      <c r="V48" s="78"/>
      <c r="W48" s="222"/>
      <c r="Z48" s="247"/>
      <c r="AA48" s="255"/>
      <c r="AB48" s="78"/>
      <c r="AC48" s="222"/>
      <c r="AD48" s="247"/>
      <c r="AE48" s="255"/>
      <c r="AF48" s="78"/>
      <c r="AG48" s="222"/>
      <c r="AH48" s="247"/>
      <c r="AI48" s="255"/>
      <c r="AJ48" s="78"/>
      <c r="AK48" s="222"/>
      <c r="AL48" s="257"/>
      <c r="AM48" s="255"/>
      <c r="AN48" s="78"/>
      <c r="AO48" s="221"/>
      <c r="AP48" s="247"/>
      <c r="AQ48" s="255"/>
      <c r="AR48" s="78"/>
      <c r="AS48" s="221"/>
      <c r="AT48" s="18"/>
      <c r="AU48" s="40"/>
      <c r="AV48" s="40"/>
      <c r="AW48" s="40"/>
      <c r="AX48" s="40"/>
      <c r="AY48" s="40"/>
    </row>
    <row r="49" spans="1:51" ht="12.75">
      <c r="A49" s="75" t="s">
        <v>809</v>
      </c>
      <c r="B49" s="95"/>
      <c r="C49" s="215">
        <f>SUM(E49:AS49)</f>
        <v>0</v>
      </c>
      <c r="D49" s="241"/>
      <c r="E49" s="251"/>
      <c r="F49" s="80"/>
      <c r="G49" s="221"/>
      <c r="H49" s="246"/>
      <c r="I49" s="251"/>
      <c r="J49" s="80"/>
      <c r="K49" s="221"/>
      <c r="L49" s="246"/>
      <c r="M49" s="251"/>
      <c r="N49" s="80"/>
      <c r="O49" s="222"/>
      <c r="P49" s="247"/>
      <c r="Q49" s="255"/>
      <c r="R49" s="78"/>
      <c r="S49" s="222"/>
      <c r="T49" s="247"/>
      <c r="U49" s="255"/>
      <c r="V49" s="78"/>
      <c r="W49" s="222"/>
      <c r="Z49" s="247"/>
      <c r="AA49" s="255"/>
      <c r="AB49" s="78"/>
      <c r="AC49" s="222"/>
      <c r="AD49" s="247"/>
      <c r="AE49" s="255"/>
      <c r="AF49" s="78"/>
      <c r="AG49" s="222"/>
      <c r="AH49" s="247"/>
      <c r="AI49" s="255"/>
      <c r="AJ49" s="78"/>
      <c r="AK49" s="222"/>
      <c r="AL49" s="257"/>
      <c r="AM49" s="255"/>
      <c r="AN49" s="78"/>
      <c r="AO49" s="221"/>
      <c r="AP49" s="247"/>
      <c r="AQ49" s="255"/>
      <c r="AR49" s="78"/>
      <c r="AS49" s="221"/>
      <c r="AT49" s="18"/>
      <c r="AU49" s="40"/>
      <c r="AV49" s="40"/>
      <c r="AW49" s="40"/>
      <c r="AX49" s="40"/>
      <c r="AY49" s="40"/>
    </row>
    <row r="50" spans="1:51" ht="12.75">
      <c r="A50" s="45" t="s">
        <v>457</v>
      </c>
      <c r="B50" s="95"/>
      <c r="C50" s="215">
        <f>SUM(E50:AS50)</f>
        <v>0</v>
      </c>
      <c r="D50" s="241"/>
      <c r="E50" s="251"/>
      <c r="F50" s="80"/>
      <c r="G50" s="221"/>
      <c r="H50" s="246"/>
      <c r="I50" s="251"/>
      <c r="J50" s="80"/>
      <c r="K50" s="221"/>
      <c r="L50" s="246"/>
      <c r="M50" s="251"/>
      <c r="N50" s="80"/>
      <c r="O50" s="222"/>
      <c r="P50" s="247"/>
      <c r="Q50" s="255"/>
      <c r="R50" s="78"/>
      <c r="S50" s="222"/>
      <c r="T50" s="247"/>
      <c r="U50" s="255"/>
      <c r="V50" s="78"/>
      <c r="W50" s="222"/>
      <c r="Z50" s="247"/>
      <c r="AA50" s="255"/>
      <c r="AB50" s="78"/>
      <c r="AC50" s="222"/>
      <c r="AD50" s="247"/>
      <c r="AE50" s="255"/>
      <c r="AF50" s="78"/>
      <c r="AG50" s="222"/>
      <c r="AH50" s="247"/>
      <c r="AI50" s="255"/>
      <c r="AJ50" s="78"/>
      <c r="AK50" s="222"/>
      <c r="AL50" s="257"/>
      <c r="AM50" s="255"/>
      <c r="AN50" s="78"/>
      <c r="AO50" s="221"/>
      <c r="AP50" s="247"/>
      <c r="AQ50" s="255"/>
      <c r="AR50" s="78"/>
      <c r="AS50" s="221"/>
      <c r="AT50" s="18"/>
      <c r="AU50" s="40"/>
      <c r="AV50" s="40"/>
      <c r="AW50" s="40"/>
      <c r="AX50" s="40"/>
      <c r="AY50" s="40"/>
    </row>
    <row r="51" spans="1:52" s="20" customFormat="1" ht="12.75">
      <c r="A51" s="141" t="s">
        <v>459</v>
      </c>
      <c r="B51" s="141"/>
      <c r="C51" s="178">
        <f>SUM(G51+K51+O51+S51+W51+AC51+AG51+AK51+AO51+AS51)</f>
        <v>0</v>
      </c>
      <c r="D51" s="212"/>
      <c r="E51" s="223"/>
      <c r="F51" s="178"/>
      <c r="G51" s="223">
        <f>SUM(G48:G50)</f>
        <v>0</v>
      </c>
      <c r="H51" s="177"/>
      <c r="I51" s="223"/>
      <c r="J51" s="178"/>
      <c r="K51" s="223">
        <f>SUM(K48:K50)</f>
        <v>0</v>
      </c>
      <c r="L51" s="177"/>
      <c r="M51" s="223"/>
      <c r="N51" s="178"/>
      <c r="O51" s="224">
        <f>SUM(O48:O50)</f>
        <v>0</v>
      </c>
      <c r="P51" s="177"/>
      <c r="Q51" s="223"/>
      <c r="R51" s="178"/>
      <c r="S51" s="224">
        <f>SUM(S48:S50)</f>
        <v>0</v>
      </c>
      <c r="T51" s="177"/>
      <c r="U51" s="223"/>
      <c r="V51" s="178"/>
      <c r="W51" s="224">
        <f>SUM(W48:W50)</f>
        <v>0</v>
      </c>
      <c r="X51"/>
      <c r="Y51"/>
      <c r="Z51" s="177"/>
      <c r="AA51" s="223"/>
      <c r="AB51" s="178"/>
      <c r="AC51" s="224">
        <f>SUM(AC48:AC50)</f>
        <v>0</v>
      </c>
      <c r="AD51" s="177"/>
      <c r="AE51" s="223"/>
      <c r="AF51" s="178"/>
      <c r="AG51" s="224">
        <f>SUM(AG48:AG50)</f>
        <v>0</v>
      </c>
      <c r="AH51" s="177"/>
      <c r="AI51" s="223"/>
      <c r="AJ51" s="178"/>
      <c r="AK51" s="224">
        <f>SUM(AK48:AK50)</f>
        <v>0</v>
      </c>
      <c r="AL51" s="178"/>
      <c r="AM51" s="223"/>
      <c r="AN51" s="178"/>
      <c r="AO51" s="223">
        <f>SUM(AO48:AO50)</f>
        <v>0</v>
      </c>
      <c r="AP51" s="177"/>
      <c r="AQ51" s="178"/>
      <c r="AR51" s="178"/>
      <c r="AS51" s="223">
        <f>SUM(AS48:AS50)</f>
        <v>0</v>
      </c>
      <c r="AT51" s="18"/>
      <c r="AU51" s="137"/>
      <c r="AV51" s="137"/>
      <c r="AW51" s="137"/>
      <c r="AX51" s="137"/>
      <c r="AY51" s="137"/>
      <c r="AZ51" s="214"/>
    </row>
    <row r="52" spans="1:52" s="15" customFormat="1" ht="12.75">
      <c r="A52" s="141"/>
      <c r="B52" s="95"/>
      <c r="C52" s="76"/>
      <c r="D52" s="225"/>
      <c r="E52" s="226"/>
      <c r="F52" s="76"/>
      <c r="G52" s="226"/>
      <c r="H52" s="165"/>
      <c r="I52" s="226"/>
      <c r="J52" s="76"/>
      <c r="K52" s="226"/>
      <c r="L52" s="165"/>
      <c r="M52" s="226"/>
      <c r="N52" s="76"/>
      <c r="O52" s="227"/>
      <c r="P52" s="165"/>
      <c r="Q52" s="226"/>
      <c r="R52" s="76"/>
      <c r="S52" s="227"/>
      <c r="T52" s="165"/>
      <c r="U52" s="226"/>
      <c r="V52" s="76"/>
      <c r="W52" s="227"/>
      <c r="X52"/>
      <c r="Y52"/>
      <c r="Z52" s="165"/>
      <c r="AA52" s="226"/>
      <c r="AB52" s="76"/>
      <c r="AC52" s="227"/>
      <c r="AD52" s="165"/>
      <c r="AE52" s="226"/>
      <c r="AF52" s="76"/>
      <c r="AG52" s="227"/>
      <c r="AH52" s="165"/>
      <c r="AI52" s="226"/>
      <c r="AJ52" s="76"/>
      <c r="AK52" s="227"/>
      <c r="AL52" s="76"/>
      <c r="AM52" s="226"/>
      <c r="AN52" s="76"/>
      <c r="AO52" s="226"/>
      <c r="AP52" s="165"/>
      <c r="AQ52" s="76"/>
      <c r="AR52" s="76"/>
      <c r="AS52" s="226"/>
      <c r="AT52" s="18"/>
      <c r="AU52" s="116"/>
      <c r="AV52" s="116"/>
      <c r="AW52" s="116"/>
      <c r="AX52" s="116"/>
      <c r="AY52" s="116"/>
      <c r="AZ52" s="113"/>
    </row>
    <row r="53" spans="1:52" ht="12.75">
      <c r="A53" s="189"/>
      <c r="B53" s="197"/>
      <c r="C53" s="124"/>
      <c r="D53" s="198"/>
      <c r="E53" s="124"/>
      <c r="F53" s="124"/>
      <c r="G53" s="124"/>
      <c r="H53" s="174"/>
      <c r="I53" s="124"/>
      <c r="J53" s="124"/>
      <c r="K53" s="124"/>
      <c r="L53" s="174"/>
      <c r="M53" s="124"/>
      <c r="N53" s="124"/>
      <c r="O53" s="173"/>
      <c r="P53" s="174"/>
      <c r="Q53" s="124"/>
      <c r="R53" s="124"/>
      <c r="S53" s="173"/>
      <c r="T53" s="174"/>
      <c r="U53" s="124"/>
      <c r="V53" s="124"/>
      <c r="W53" s="173"/>
      <c r="Z53" s="174"/>
      <c r="AA53" s="124"/>
      <c r="AB53" s="124"/>
      <c r="AC53" s="173"/>
      <c r="AD53" s="174"/>
      <c r="AE53" s="124"/>
      <c r="AF53" s="124"/>
      <c r="AG53" s="173"/>
      <c r="AH53" s="174"/>
      <c r="AI53" s="124"/>
      <c r="AJ53" s="124"/>
      <c r="AK53" s="173"/>
      <c r="AL53" s="124"/>
      <c r="AM53" s="124"/>
      <c r="AN53" s="124"/>
      <c r="AO53" s="124"/>
      <c r="AP53" s="174"/>
      <c r="AQ53" s="124"/>
      <c r="AR53" s="124"/>
      <c r="AS53" s="124"/>
      <c r="AT53" s="18"/>
      <c r="AU53" s="86"/>
      <c r="AV53" s="86"/>
      <c r="AW53" s="86"/>
      <c r="AX53" s="86"/>
      <c r="AY53" s="86"/>
      <c r="AZ53" s="74"/>
    </row>
    <row r="54" spans="1:52" ht="12.75">
      <c r="A54" s="110" t="s">
        <v>475</v>
      </c>
      <c r="C54" s="170" t="e">
        <f>SUM(E54:AS54)</f>
        <v>#DIV/0!</v>
      </c>
      <c r="D54" s="241"/>
      <c r="E54" s="105" t="e">
        <f>E44-E51</f>
        <v>#DIV/0!</v>
      </c>
      <c r="F54" s="101"/>
      <c r="G54" s="184" t="e">
        <f>G44-G51</f>
        <v>#DIV/0!</v>
      </c>
      <c r="H54" s="246"/>
      <c r="I54" s="105">
        <f>I44-I51</f>
        <v>0</v>
      </c>
      <c r="J54" s="101"/>
      <c r="K54" s="184">
        <f>K44-K51</f>
        <v>0</v>
      </c>
      <c r="L54" s="246"/>
      <c r="M54" s="105">
        <f>M44-M51</f>
        <v>0</v>
      </c>
      <c r="N54" s="101"/>
      <c r="O54" s="183">
        <f>O44-O51</f>
        <v>0</v>
      </c>
      <c r="P54" s="246"/>
      <c r="Q54" s="105">
        <f>Q44-Q51</f>
        <v>0</v>
      </c>
      <c r="R54" s="101"/>
      <c r="S54" s="183">
        <f>S44-S51</f>
        <v>0</v>
      </c>
      <c r="T54" s="246"/>
      <c r="U54" s="105">
        <f>U44-U51</f>
        <v>0</v>
      </c>
      <c r="V54" s="101"/>
      <c r="W54" s="183">
        <f>W44-W51</f>
        <v>0</v>
      </c>
      <c r="Z54" s="246"/>
      <c r="AA54" s="105">
        <f>AA44-AA51</f>
        <v>0</v>
      </c>
      <c r="AB54" s="101"/>
      <c r="AC54" s="183">
        <f>AC44-AC51</f>
        <v>0</v>
      </c>
      <c r="AD54" s="246"/>
      <c r="AE54" s="105">
        <f>AE44-AE51</f>
        <v>0</v>
      </c>
      <c r="AF54" s="101"/>
      <c r="AG54" s="183">
        <f>AG44-AG51</f>
        <v>0</v>
      </c>
      <c r="AH54" s="246"/>
      <c r="AI54" s="105">
        <f>AI44-AI51</f>
        <v>0</v>
      </c>
      <c r="AJ54" s="101"/>
      <c r="AK54" s="183">
        <f>AK44-AK51</f>
        <v>0</v>
      </c>
      <c r="AL54" s="252"/>
      <c r="AM54" s="105">
        <f>AM44-AM51</f>
        <v>0</v>
      </c>
      <c r="AN54" s="101"/>
      <c r="AO54" s="184">
        <f>AO44-AO51</f>
        <v>0</v>
      </c>
      <c r="AP54" s="246"/>
      <c r="AQ54" s="105">
        <f>AQ44-AQ51</f>
        <v>0</v>
      </c>
      <c r="AR54" s="101"/>
      <c r="AS54" s="184">
        <f>AS44-AS51</f>
        <v>0</v>
      </c>
      <c r="AT54" s="18"/>
      <c r="AU54" s="86"/>
      <c r="AV54" s="86"/>
      <c r="AW54" s="86"/>
      <c r="AX54" s="86"/>
      <c r="AY54" s="86"/>
      <c r="AZ54" s="74"/>
    </row>
    <row r="55" spans="1:46" ht="12.75">
      <c r="A55" s="74" t="s">
        <v>161</v>
      </c>
      <c r="B55" s="216">
        <f>+AR2</f>
        <v>0</v>
      </c>
      <c r="C55" s="240"/>
      <c r="D55" s="239"/>
      <c r="E55" s="81">
        <f>+B55</f>
        <v>0</v>
      </c>
      <c r="F55" s="245"/>
      <c r="G55" s="228">
        <f>+B55</f>
        <v>0</v>
      </c>
      <c r="H55" s="239"/>
      <c r="I55" s="229">
        <f>+B55</f>
        <v>0</v>
      </c>
      <c r="J55" s="245"/>
      <c r="K55" s="230">
        <f>+B55</f>
        <v>0</v>
      </c>
      <c r="L55" s="239"/>
      <c r="M55" s="229">
        <f>+B55</f>
        <v>0</v>
      </c>
      <c r="N55" s="77"/>
      <c r="O55" s="231">
        <f>+B55</f>
        <v>0</v>
      </c>
      <c r="P55" s="239"/>
      <c r="Q55" s="229">
        <f>+B55</f>
        <v>0</v>
      </c>
      <c r="R55" s="77"/>
      <c r="S55" s="231">
        <f>+B55</f>
        <v>0</v>
      </c>
      <c r="T55" s="239"/>
      <c r="U55" s="229">
        <f>+B55</f>
        <v>0</v>
      </c>
      <c r="V55" s="77"/>
      <c r="W55" s="231">
        <f>+B55</f>
        <v>0</v>
      </c>
      <c r="Z55" s="241"/>
      <c r="AA55" s="220">
        <f>+B55</f>
        <v>0</v>
      </c>
      <c r="AB55" s="79"/>
      <c r="AC55" s="307">
        <f>+B55</f>
        <v>0</v>
      </c>
      <c r="AD55" s="241"/>
      <c r="AE55" s="220">
        <f>+B55</f>
        <v>0</v>
      </c>
      <c r="AF55" s="79"/>
      <c r="AG55" s="307">
        <f>+B55</f>
        <v>0</v>
      </c>
      <c r="AH55" s="241"/>
      <c r="AI55" s="220">
        <f>+B55</f>
        <v>0</v>
      </c>
      <c r="AJ55" s="79"/>
      <c r="AK55" s="307">
        <f>+B55</f>
        <v>0</v>
      </c>
      <c r="AL55" s="313"/>
      <c r="AM55" s="220">
        <f>+B55</f>
        <v>0</v>
      </c>
      <c r="AN55" s="79"/>
      <c r="AO55" s="307">
        <f>B55</f>
        <v>0</v>
      </c>
      <c r="AP55" s="241"/>
      <c r="AQ55" s="220">
        <f>+B55</f>
        <v>0</v>
      </c>
      <c r="AR55" s="79"/>
      <c r="AS55" s="314">
        <f>+B55</f>
        <v>0</v>
      </c>
      <c r="AT55" s="18"/>
    </row>
    <row r="56" spans="1:46" ht="12.75">
      <c r="A56" s="74"/>
      <c r="B56" s="194" t="s">
        <v>600</v>
      </c>
      <c r="C56" s="75"/>
      <c r="D56" s="29"/>
      <c r="E56" s="30"/>
      <c r="F56" s="31"/>
      <c r="G56" s="37"/>
      <c r="H56" s="33"/>
      <c r="I56" s="23"/>
      <c r="J56" s="33"/>
      <c r="K56" s="30"/>
      <c r="L56" s="71"/>
      <c r="M56" s="23"/>
      <c r="N56" s="3"/>
      <c r="O56" s="64"/>
      <c r="P56" s="29"/>
      <c r="Q56" s="30"/>
      <c r="R56" s="34"/>
      <c r="S56" s="32"/>
      <c r="T56" s="71"/>
      <c r="U56" s="23"/>
      <c r="V56" s="3"/>
      <c r="W56" s="64"/>
      <c r="Z56" s="308"/>
      <c r="AA56" s="75"/>
      <c r="AB56" s="75"/>
      <c r="AC56" s="309"/>
      <c r="AD56" s="308"/>
      <c r="AE56" s="75"/>
      <c r="AF56" s="75"/>
      <c r="AG56" s="309"/>
      <c r="AH56" s="308"/>
      <c r="AI56" s="75"/>
      <c r="AJ56" s="75"/>
      <c r="AK56" s="309"/>
      <c r="AL56" s="315"/>
      <c r="AM56" s="75"/>
      <c r="AN56" s="75"/>
      <c r="AO56" s="75"/>
      <c r="AP56" s="316"/>
      <c r="AQ56" s="317"/>
      <c r="AR56" s="317"/>
      <c r="AS56" s="317"/>
      <c r="AT56" s="18"/>
    </row>
    <row r="57" spans="1:46" s="28" customFormat="1" ht="15">
      <c r="A57" s="217" t="s">
        <v>456</v>
      </c>
      <c r="B57" s="218"/>
      <c r="C57" s="219"/>
      <c r="D57" s="35"/>
      <c r="E57" s="60">
        <f>IF(ISERROR(E54/E55),0,E54/E55)</f>
        <v>0</v>
      </c>
      <c r="F57" s="27"/>
      <c r="G57" s="61">
        <f>IF(ISERROR(G54/G55),0,G54/G55)</f>
        <v>0</v>
      </c>
      <c r="H57" s="36"/>
      <c r="I57" s="60">
        <f>IF(ISERROR(I54/I55),0,I54/I55)</f>
        <v>0</v>
      </c>
      <c r="J57" s="27"/>
      <c r="K57" s="60">
        <f>IF(ISERROR(K54/K55),0,K54/K55)</f>
        <v>0</v>
      </c>
      <c r="L57" s="36"/>
      <c r="M57" s="60">
        <f>IF(ISERROR(M54/M55),0,M54/M55)</f>
        <v>0</v>
      </c>
      <c r="N57" s="27"/>
      <c r="O57" s="61">
        <f>IF(ISERROR(O54/O55),0,O54/O55)</f>
        <v>0</v>
      </c>
      <c r="P57" s="36"/>
      <c r="Q57" s="60">
        <f>IF(ISERROR(Q54/Q55),0,Q54/Q55)</f>
        <v>0</v>
      </c>
      <c r="R57" s="27"/>
      <c r="S57" s="61">
        <f>IF(ISERROR(S54/S55),0,S54/S55)</f>
        <v>0</v>
      </c>
      <c r="T57" s="36"/>
      <c r="U57" s="60">
        <f>IF(ISERROR(U54/U55),0,U54/U55)</f>
        <v>0</v>
      </c>
      <c r="V57" s="27"/>
      <c r="W57" s="61">
        <f>IF(ISERROR(W54/W55),0,W54/W55)</f>
        <v>0</v>
      </c>
      <c r="X57"/>
      <c r="Y57"/>
      <c r="Z57" s="310"/>
      <c r="AA57" s="311">
        <f>IF(ISERROR(AA54/AA55),0,AA54/AA55)</f>
        <v>0</v>
      </c>
      <c r="AB57" s="311"/>
      <c r="AC57" s="312">
        <f>IF(ISERROR(AC54/AC55),0,AC54/AC55)</f>
        <v>0</v>
      </c>
      <c r="AD57" s="310"/>
      <c r="AE57" s="311">
        <f>IF(ISERROR(AE54/AE55),0,AE54/AE55)</f>
        <v>0</v>
      </c>
      <c r="AF57" s="311"/>
      <c r="AG57" s="312">
        <f>IF(ISERROR(AG54/AG55),0,AG54/AG55)</f>
        <v>0</v>
      </c>
      <c r="AH57" s="310"/>
      <c r="AI57" s="311">
        <f>IF(ISERROR(AI54/AI55),0,AI54/AI55)</f>
        <v>0</v>
      </c>
      <c r="AJ57" s="311"/>
      <c r="AK57" s="312">
        <f>IF(ISERROR(AK54/AK55),0,AK54/AK55)</f>
        <v>0</v>
      </c>
      <c r="AL57" s="311"/>
      <c r="AM57" s="311">
        <f>IF(ISERROR(AM54/AM55),0,AM54/AM55)</f>
        <v>0</v>
      </c>
      <c r="AN57" s="311"/>
      <c r="AO57" s="311">
        <f>IF(ISERROR(AO54/AO55),0,AO54/AO55)</f>
        <v>0</v>
      </c>
      <c r="AP57" s="310"/>
      <c r="AQ57" s="311">
        <f>IF(ISERROR(AQ54/AQ55),0,AQ54/AQ55)</f>
        <v>0</v>
      </c>
      <c r="AR57" s="311"/>
      <c r="AS57" s="311">
        <f>IF(ISERROR(AS54/AS55),0,AS54/AS55)</f>
        <v>0</v>
      </c>
      <c r="AT57" s="18"/>
    </row>
    <row r="58" spans="1:80" ht="12.75">
      <c r="A58" s="74"/>
      <c r="B58" s="112"/>
      <c r="C58" s="74"/>
      <c r="D58" s="18"/>
      <c r="E58" s="62"/>
      <c r="F58" s="3"/>
      <c r="G58" s="63"/>
      <c r="H58" s="19"/>
      <c r="I58" s="3"/>
      <c r="J58" s="3"/>
      <c r="K58" s="3"/>
      <c r="L58" s="19"/>
      <c r="M58" s="3"/>
      <c r="N58" s="3"/>
      <c r="O58" s="63"/>
      <c r="P58" s="19"/>
      <c r="Q58" s="23"/>
      <c r="R58" s="3"/>
      <c r="S58" s="64"/>
      <c r="T58" s="19"/>
      <c r="U58" s="23"/>
      <c r="V58" s="3"/>
      <c r="W58" s="64"/>
      <c r="Z58" s="225"/>
      <c r="AA58" s="75"/>
      <c r="AB58" s="75"/>
      <c r="AC58" s="309"/>
      <c r="AD58" s="225"/>
      <c r="AE58" s="75"/>
      <c r="AF58" s="75"/>
      <c r="AG58" s="309"/>
      <c r="AH58" s="225"/>
      <c r="AI58" s="75"/>
      <c r="AJ58" s="75"/>
      <c r="AK58" s="309"/>
      <c r="AL58" s="113"/>
      <c r="AM58" s="113"/>
      <c r="AN58" s="113"/>
      <c r="AO58" s="113"/>
      <c r="AP58" s="225"/>
      <c r="AQ58" s="75"/>
      <c r="AR58" s="75"/>
      <c r="AS58" s="75"/>
      <c r="AT58" s="18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ht="12.75">
      <c r="A59" s="220" t="s">
        <v>186</v>
      </c>
      <c r="B59" s="145" t="e">
        <f>+E54+I54+M54+Q54+U54+AA54+AE54+AI54+AM54+AQ54</f>
        <v>#DIV/0!</v>
      </c>
      <c r="C59" s="74"/>
      <c r="D59" s="198"/>
      <c r="E59" s="318"/>
      <c r="F59" s="75"/>
      <c r="G59" s="309"/>
      <c r="H59" s="225"/>
      <c r="I59" s="75"/>
      <c r="J59" s="75"/>
      <c r="K59" s="75"/>
      <c r="L59" s="225"/>
      <c r="M59" s="75"/>
      <c r="N59" s="75"/>
      <c r="O59" s="309"/>
      <c r="P59" s="225"/>
      <c r="Q59" s="75"/>
      <c r="R59" s="75"/>
      <c r="S59" s="309"/>
      <c r="T59" s="225"/>
      <c r="U59" s="75"/>
      <c r="V59" s="75"/>
      <c r="W59" s="309"/>
      <c r="X59" s="74"/>
      <c r="Y59" s="74"/>
      <c r="Z59" s="225"/>
      <c r="AA59" s="75"/>
      <c r="AB59" s="75"/>
      <c r="AC59" s="309"/>
      <c r="AD59" s="225"/>
      <c r="AE59" s="75"/>
      <c r="AF59" s="75"/>
      <c r="AG59" s="309"/>
      <c r="AH59" s="225"/>
      <c r="AI59" s="75"/>
      <c r="AJ59" s="75"/>
      <c r="AK59" s="309"/>
      <c r="AL59" s="113"/>
      <c r="AM59" s="113"/>
      <c r="AN59" s="113"/>
      <c r="AO59" s="113"/>
      <c r="AP59" s="225"/>
      <c r="AQ59" s="75"/>
      <c r="AR59" s="75"/>
      <c r="AS59" s="75"/>
      <c r="AT59" s="18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ht="12.75">
      <c r="A60" s="220" t="s">
        <v>187</v>
      </c>
      <c r="B60" s="145" t="e">
        <f>+G54+K54+O54+S54+W54+AC54+AG54+AK54+AO54+AS54</f>
        <v>#DIV/0!</v>
      </c>
      <c r="C60" s="86"/>
      <c r="D60" s="198"/>
      <c r="E60" s="318"/>
      <c r="F60" s="75"/>
      <c r="G60" s="309"/>
      <c r="H60" s="225"/>
      <c r="I60" s="75"/>
      <c r="J60" s="75"/>
      <c r="K60" s="75"/>
      <c r="L60" s="225"/>
      <c r="M60" s="75"/>
      <c r="N60" s="75"/>
      <c r="O60" s="309"/>
      <c r="P60" s="225"/>
      <c r="Q60" s="75"/>
      <c r="R60" s="75"/>
      <c r="S60" s="309"/>
      <c r="T60" s="225"/>
      <c r="U60" s="75"/>
      <c r="V60" s="75"/>
      <c r="W60" s="309"/>
      <c r="X60" s="74"/>
      <c r="Y60" s="74"/>
      <c r="Z60" s="225"/>
      <c r="AA60" s="75"/>
      <c r="AB60" s="75"/>
      <c r="AC60" s="309"/>
      <c r="AD60" s="225"/>
      <c r="AE60" s="75"/>
      <c r="AF60" s="75"/>
      <c r="AG60" s="309"/>
      <c r="AH60" s="225"/>
      <c r="AI60" s="75"/>
      <c r="AJ60" s="75"/>
      <c r="AK60" s="309"/>
      <c r="AL60" s="113"/>
      <c r="AM60" s="113"/>
      <c r="AN60" s="113"/>
      <c r="AO60" s="113"/>
      <c r="AP60" s="225"/>
      <c r="AQ60" s="75"/>
      <c r="AR60" s="75"/>
      <c r="AS60" s="75"/>
      <c r="AT60" s="18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46" ht="12.75">
      <c r="A61" s="74"/>
      <c r="B61" s="112"/>
      <c r="C61" s="74"/>
      <c r="D61" s="198"/>
      <c r="E61" s="319"/>
      <c r="F61" s="189"/>
      <c r="G61" s="320"/>
      <c r="H61" s="198"/>
      <c r="I61" s="189"/>
      <c r="J61" s="189"/>
      <c r="K61" s="189"/>
      <c r="L61" s="198"/>
      <c r="M61" s="189"/>
      <c r="N61" s="189"/>
      <c r="O61" s="320"/>
      <c r="P61" s="198"/>
      <c r="Q61" s="189"/>
      <c r="R61" s="189"/>
      <c r="S61" s="320"/>
      <c r="T61" s="198"/>
      <c r="U61" s="189"/>
      <c r="V61" s="189"/>
      <c r="W61" s="320"/>
      <c r="X61" s="74"/>
      <c r="Y61" s="74"/>
      <c r="Z61" s="198"/>
      <c r="AA61" s="189"/>
      <c r="AB61" s="189"/>
      <c r="AC61" s="320"/>
      <c r="AD61" s="198"/>
      <c r="AE61" s="189"/>
      <c r="AF61" s="189"/>
      <c r="AG61" s="320"/>
      <c r="AH61" s="198"/>
      <c r="AI61" s="189"/>
      <c r="AJ61" s="189"/>
      <c r="AK61" s="320"/>
      <c r="AL61" s="74"/>
      <c r="AM61" s="74"/>
      <c r="AN61" s="74"/>
      <c r="AO61" s="74"/>
      <c r="AP61" s="198"/>
      <c r="AQ61" s="189"/>
      <c r="AR61" s="189"/>
      <c r="AS61" s="189"/>
      <c r="AT61" s="18"/>
    </row>
    <row r="62" spans="1:46" ht="12.75">
      <c r="A62" s="372" t="s">
        <v>862</v>
      </c>
      <c r="B62" s="372"/>
      <c r="C62" s="372"/>
      <c r="D62" s="225"/>
      <c r="E62" s="306"/>
      <c r="F62" s="75"/>
      <c r="G62" s="321"/>
      <c r="H62" s="225"/>
      <c r="I62" s="306"/>
      <c r="J62" s="75"/>
      <c r="K62" s="306"/>
      <c r="L62" s="225"/>
      <c r="M62" s="306"/>
      <c r="N62" s="75"/>
      <c r="O62" s="321"/>
      <c r="P62" s="225"/>
      <c r="Q62" s="306"/>
      <c r="R62" s="75"/>
      <c r="S62" s="321"/>
      <c r="T62" s="225"/>
      <c r="U62" s="306"/>
      <c r="V62" s="75"/>
      <c r="W62" s="321"/>
      <c r="X62" s="74"/>
      <c r="Y62" s="74"/>
      <c r="Z62" s="225"/>
      <c r="AA62" s="306"/>
      <c r="AB62" s="75"/>
      <c r="AC62" s="321"/>
      <c r="AD62" s="225"/>
      <c r="AE62" s="306"/>
      <c r="AF62" s="75"/>
      <c r="AG62" s="321"/>
      <c r="AH62" s="225"/>
      <c r="AI62" s="306"/>
      <c r="AJ62" s="75"/>
      <c r="AK62" s="321"/>
      <c r="AL62" s="75"/>
      <c r="AM62" s="306"/>
      <c r="AN62" s="75"/>
      <c r="AO62" s="306"/>
      <c r="AP62" s="225"/>
      <c r="AQ62" s="306"/>
      <c r="AR62" s="75"/>
      <c r="AS62" s="306"/>
      <c r="AT62" s="18"/>
    </row>
    <row r="63" spans="1:46" ht="12.75">
      <c r="A63" s="304" t="s">
        <v>437</v>
      </c>
      <c r="B63" s="305" t="e">
        <f>(+B59-C29)/(+B55*AR5)</f>
        <v>#DIV/0!</v>
      </c>
      <c r="C63" s="306"/>
      <c r="D63" s="225"/>
      <c r="E63" s="306"/>
      <c r="F63" s="75"/>
      <c r="G63" s="321"/>
      <c r="H63" s="225"/>
      <c r="I63" s="306"/>
      <c r="J63" s="75"/>
      <c r="K63" s="306"/>
      <c r="L63" s="225"/>
      <c r="M63" s="306"/>
      <c r="N63" s="75"/>
      <c r="O63" s="321"/>
      <c r="P63" s="225"/>
      <c r="Q63" s="306"/>
      <c r="R63" s="75"/>
      <c r="S63" s="321"/>
      <c r="T63" s="225"/>
      <c r="U63" s="306"/>
      <c r="V63" s="75"/>
      <c r="W63" s="321"/>
      <c r="X63" s="74"/>
      <c r="Y63" s="74"/>
      <c r="Z63" s="225"/>
      <c r="AA63" s="306"/>
      <c r="AB63" s="75"/>
      <c r="AC63" s="321"/>
      <c r="AD63" s="225"/>
      <c r="AE63" s="306"/>
      <c r="AF63" s="75"/>
      <c r="AG63" s="321"/>
      <c r="AH63" s="225"/>
      <c r="AI63" s="306"/>
      <c r="AJ63" s="75"/>
      <c r="AK63" s="321"/>
      <c r="AL63" s="75"/>
      <c r="AM63" s="306"/>
      <c r="AN63" s="75"/>
      <c r="AO63" s="306"/>
      <c r="AP63" s="225"/>
      <c r="AQ63" s="306"/>
      <c r="AR63" s="75"/>
      <c r="AS63" s="306"/>
      <c r="AT63" s="18"/>
    </row>
    <row r="64" spans="1:46" ht="12.75">
      <c r="A64" s="304" t="s">
        <v>438</v>
      </c>
      <c r="B64" s="305" t="e">
        <f>(+B60-C30)/(+B55*AR5)</f>
        <v>#DIV/0!</v>
      </c>
      <c r="C64" s="306"/>
      <c r="D64" s="225"/>
      <c r="E64" s="306"/>
      <c r="F64" s="75"/>
      <c r="G64" s="321"/>
      <c r="H64" s="225"/>
      <c r="I64" s="306"/>
      <c r="J64" s="75"/>
      <c r="K64" s="306"/>
      <c r="L64" s="225"/>
      <c r="M64" s="306"/>
      <c r="N64" s="75"/>
      <c r="O64" s="321"/>
      <c r="P64" s="225"/>
      <c r="Q64" s="306"/>
      <c r="R64" s="75"/>
      <c r="S64" s="321"/>
      <c r="T64" s="225"/>
      <c r="U64" s="306"/>
      <c r="V64" s="75"/>
      <c r="W64" s="321"/>
      <c r="X64" s="74"/>
      <c r="Y64" s="74"/>
      <c r="Z64" s="225"/>
      <c r="AA64" s="306"/>
      <c r="AB64" s="75"/>
      <c r="AC64" s="321"/>
      <c r="AD64" s="225"/>
      <c r="AE64" s="306"/>
      <c r="AF64" s="75"/>
      <c r="AG64" s="321"/>
      <c r="AH64" s="225"/>
      <c r="AI64" s="306"/>
      <c r="AJ64" s="75"/>
      <c r="AK64" s="321"/>
      <c r="AL64" s="75"/>
      <c r="AM64" s="306"/>
      <c r="AN64" s="75"/>
      <c r="AO64" s="306"/>
      <c r="AP64" s="225"/>
      <c r="AQ64" s="306"/>
      <c r="AR64" s="75"/>
      <c r="AS64" s="306"/>
      <c r="AT64" s="18"/>
    </row>
    <row r="65" spans="1:46" ht="12.75">
      <c r="A65" s="74"/>
      <c r="B65" s="112"/>
      <c r="C65" s="74"/>
      <c r="D65" s="198"/>
      <c r="E65" s="319"/>
      <c r="F65" s="189"/>
      <c r="G65" s="320"/>
      <c r="H65" s="198"/>
      <c r="I65" s="189"/>
      <c r="J65" s="189"/>
      <c r="K65" s="189"/>
      <c r="L65" s="198"/>
      <c r="M65" s="189"/>
      <c r="N65" s="189"/>
      <c r="O65" s="320"/>
      <c r="P65" s="198"/>
      <c r="Q65" s="189"/>
      <c r="R65" s="189"/>
      <c r="S65" s="320"/>
      <c r="T65" s="198"/>
      <c r="U65" s="189"/>
      <c r="V65" s="189"/>
      <c r="W65" s="320"/>
      <c r="X65" s="74"/>
      <c r="Y65" s="74"/>
      <c r="Z65" s="198"/>
      <c r="AA65" s="189"/>
      <c r="AB65" s="189"/>
      <c r="AC65" s="320"/>
      <c r="AD65" s="198"/>
      <c r="AE65" s="189"/>
      <c r="AF65" s="189"/>
      <c r="AG65" s="320"/>
      <c r="AH65" s="198"/>
      <c r="AI65" s="189"/>
      <c r="AJ65" s="189"/>
      <c r="AK65" s="320"/>
      <c r="AL65" s="74"/>
      <c r="AM65" s="74"/>
      <c r="AN65" s="74"/>
      <c r="AO65" s="74"/>
      <c r="AP65" s="198"/>
      <c r="AQ65" s="189"/>
      <c r="AR65" s="189"/>
      <c r="AS65" s="189"/>
      <c r="AT65" s="18"/>
    </row>
    <row r="66" spans="1:86" ht="12.75">
      <c r="A66" s="380" t="s">
        <v>199</v>
      </c>
      <c r="B66" s="380"/>
      <c r="C66" s="381"/>
      <c r="D66" s="239"/>
      <c r="E66" s="343"/>
      <c r="F66" s="344"/>
      <c r="G66" s="345"/>
      <c r="H66" s="344"/>
      <c r="I66" s="346"/>
      <c r="J66" s="344"/>
      <c r="K66" s="347"/>
      <c r="L66" s="344"/>
      <c r="M66" s="346"/>
      <c r="N66" s="344"/>
      <c r="O66" s="345"/>
      <c r="P66" s="344"/>
      <c r="Q66" s="346"/>
      <c r="R66" s="344"/>
      <c r="S66" s="345"/>
      <c r="T66" s="344"/>
      <c r="U66" s="346"/>
      <c r="V66" s="344"/>
      <c r="W66" s="345"/>
      <c r="X66" s="348"/>
      <c r="Y66" s="348"/>
      <c r="Z66" s="344"/>
      <c r="AA66" s="346"/>
      <c r="AB66" s="344"/>
      <c r="AC66" s="345"/>
      <c r="AD66" s="344"/>
      <c r="AE66" s="346"/>
      <c r="AF66" s="344"/>
      <c r="AG66" s="345"/>
      <c r="AH66" s="344"/>
      <c r="AI66" s="346"/>
      <c r="AJ66" s="344"/>
      <c r="AK66" s="345"/>
      <c r="AL66" s="349"/>
      <c r="AM66" s="346"/>
      <c r="AN66" s="344"/>
      <c r="AO66" s="350"/>
      <c r="AP66" s="344"/>
      <c r="AQ66" s="346"/>
      <c r="AR66" s="344"/>
      <c r="AS66" s="350"/>
      <c r="AT66" s="18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</row>
    <row r="67" spans="1:5" ht="12.75">
      <c r="A67" s="74"/>
      <c r="B67" s="112"/>
      <c r="C67" s="74"/>
      <c r="E67" s="13"/>
    </row>
    <row r="68" spans="1:3" ht="12.75">
      <c r="A68" s="74"/>
      <c r="B68" s="74"/>
      <c r="C68" s="74"/>
    </row>
    <row r="69" spans="1:7" ht="12.75">
      <c r="A69" s="68" t="s">
        <v>123</v>
      </c>
      <c r="B69" s="67"/>
      <c r="C69" s="67"/>
      <c r="D69" s="67"/>
      <c r="E69" s="67"/>
      <c r="F69" s="67"/>
      <c r="G69" s="67"/>
    </row>
    <row r="70" spans="1:3" ht="12.75">
      <c r="A70" s="26" t="s">
        <v>437</v>
      </c>
      <c r="B70" s="366"/>
      <c r="C70" s="362"/>
    </row>
    <row r="71" spans="1:3" ht="12.75">
      <c r="A71" s="26" t="s">
        <v>438</v>
      </c>
      <c r="B71" s="366"/>
      <c r="C71" s="362"/>
    </row>
    <row r="72" spans="9:11" ht="12.75">
      <c r="I72" s="365"/>
      <c r="J72" s="365"/>
      <c r="K72" s="365"/>
    </row>
    <row r="73" ht="12.75">
      <c r="A73" s="2" t="s">
        <v>490</v>
      </c>
    </row>
    <row r="74" ht="12.75">
      <c r="A74" s="2" t="s">
        <v>564</v>
      </c>
    </row>
    <row r="76" spans="1:5" ht="12.75">
      <c r="A76" s="6" t="s">
        <v>797</v>
      </c>
      <c r="B76" s="360"/>
      <c r="C76" s="361"/>
      <c r="D76" s="361"/>
      <c r="E76" s="362"/>
    </row>
    <row r="77" spans="1:5" ht="12.75">
      <c r="A77" s="6" t="s">
        <v>810</v>
      </c>
      <c r="B77" s="360"/>
      <c r="C77" s="361"/>
      <c r="D77" s="361"/>
      <c r="E77" s="362"/>
    </row>
    <row r="78" spans="1:5" ht="12.75">
      <c r="A78" s="6" t="s">
        <v>798</v>
      </c>
      <c r="B78" s="360"/>
      <c r="C78" s="361"/>
      <c r="D78" s="361"/>
      <c r="E78" s="362"/>
    </row>
    <row r="80" spans="1:45" ht="12.75">
      <c r="A80" s="158"/>
      <c r="B80" s="270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</row>
    <row r="81" spans="1:45" ht="12.75">
      <c r="A81" s="158"/>
      <c r="B81" s="270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</row>
    <row r="82" spans="1:45" ht="12.75">
      <c r="A82" s="158"/>
      <c r="B82" s="270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</row>
    <row r="83" spans="1:45" ht="12.75">
      <c r="A83" s="158"/>
      <c r="B83" s="270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</row>
    <row r="84" spans="1:45" ht="12.75">
      <c r="A84" s="158"/>
      <c r="B84" s="270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</row>
    <row r="85" spans="1:45" ht="12.75">
      <c r="A85" s="158"/>
      <c r="B85" s="270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</row>
    <row r="86" spans="1:45" ht="12.75">
      <c r="A86" s="158"/>
      <c r="B86" s="270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</row>
    <row r="87" spans="1:45" ht="12.75">
      <c r="A87" s="158"/>
      <c r="B87" s="270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</row>
    <row r="88" spans="1:45" ht="12.75">
      <c r="A88" s="158"/>
      <c r="B88" s="270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</row>
    <row r="89" spans="1:45" ht="12.75">
      <c r="A89" s="158"/>
      <c r="B89" s="270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</row>
    <row r="90" spans="1:45" ht="12.75">
      <c r="A90" s="158"/>
      <c r="B90" s="270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</row>
    <row r="91" spans="1:45" ht="12.75">
      <c r="A91" s="158"/>
      <c r="B91" s="270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</row>
    <row r="92" spans="1:45" ht="12.75">
      <c r="A92" s="158"/>
      <c r="B92" s="270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</row>
    <row r="93" spans="1:45" ht="12.75">
      <c r="A93" s="158"/>
      <c r="B93" s="270"/>
      <c r="C93" s="158" t="s">
        <v>600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</row>
    <row r="94" spans="1:45" ht="12.75">
      <c r="A94" s="158"/>
      <c r="B94" s="270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</row>
    <row r="95" spans="1:45" ht="12.75">
      <c r="A95" s="158"/>
      <c r="B95" s="270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</row>
    <row r="96" spans="1:45" ht="12.75">
      <c r="A96" s="158"/>
      <c r="B96" s="270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</row>
    <row r="97" spans="1:45" ht="12.75">
      <c r="A97" s="158"/>
      <c r="B97" s="270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</row>
    <row r="98" spans="1:45" ht="12.75">
      <c r="A98" s="158"/>
      <c r="B98" s="270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</row>
    <row r="99" spans="1:45" ht="12.75">
      <c r="A99" s="158"/>
      <c r="B99" s="270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</row>
    <row r="100" spans="1:45" ht="12.75">
      <c r="A100" s="158"/>
      <c r="B100" s="270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</row>
    <row r="101" spans="1:45" ht="12.75">
      <c r="A101" s="158"/>
      <c r="B101" s="270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</row>
    <row r="102" spans="1:45" ht="12.75">
      <c r="A102" s="158"/>
      <c r="B102" s="270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</row>
    <row r="103" spans="1:45" ht="12.75">
      <c r="A103" s="158"/>
      <c r="B103" s="270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</row>
    <row r="104" spans="1:45" ht="12.75">
      <c r="A104" s="158"/>
      <c r="B104" s="270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</row>
    <row r="105" spans="1:45" ht="12.75">
      <c r="A105" s="158"/>
      <c r="B105" s="270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</row>
    <row r="106" spans="1:45" ht="12.75">
      <c r="A106" s="158"/>
      <c r="B106" s="270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</row>
    <row r="107" spans="1:45" ht="12.75">
      <c r="A107" s="158"/>
      <c r="B107" s="270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</row>
    <row r="108" spans="1:45" ht="12.75">
      <c r="A108" s="158"/>
      <c r="B108" s="270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</row>
    <row r="109" spans="1:45" ht="12.75">
      <c r="A109" s="158"/>
      <c r="B109" s="270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</row>
    <row r="110" spans="1:45" ht="12.75">
      <c r="A110" s="158"/>
      <c r="B110" s="270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</row>
    <row r="111" spans="1:45" ht="12.75">
      <c r="A111" s="158"/>
      <c r="B111" s="270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</row>
    <row r="112" spans="1:45" ht="12.75">
      <c r="A112" s="158"/>
      <c r="B112" s="270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</row>
    <row r="113" spans="1:45" ht="12.75">
      <c r="A113" s="158"/>
      <c r="B113" s="270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</row>
    <row r="114" spans="1:45" ht="12.75">
      <c r="A114" s="158"/>
      <c r="B114" s="270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</row>
    <row r="115" spans="1:45" ht="12.75">
      <c r="A115" s="158"/>
      <c r="B115" s="270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</row>
    <row r="116" spans="1:45" ht="12.75">
      <c r="A116" s="158"/>
      <c r="B116" s="270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</row>
    <row r="117" spans="1:45" ht="12.75">
      <c r="A117" s="158"/>
      <c r="B117" s="270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</row>
    <row r="118" spans="1:45" ht="12.75">
      <c r="A118" s="158"/>
      <c r="B118" s="270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</row>
    <row r="119" spans="1:45" ht="12.75">
      <c r="A119" s="158"/>
      <c r="B119" s="270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</row>
    <row r="120" spans="1:45" ht="12.75">
      <c r="A120" s="158"/>
      <c r="B120" s="270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</row>
    <row r="121" spans="1:45" ht="12.75">
      <c r="A121" s="158"/>
      <c r="B121" s="270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</row>
    <row r="122" spans="1:45" ht="12.75">
      <c r="A122" s="158"/>
      <c r="B122" s="270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</row>
    <row r="123" spans="1:45" ht="12.75">
      <c r="A123" s="158"/>
      <c r="B123" s="270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</row>
    <row r="124" spans="1:45" ht="12.75">
      <c r="A124" s="158"/>
      <c r="B124" s="270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</row>
    <row r="125" spans="1:45" ht="12.75">
      <c r="A125" s="158"/>
      <c r="B125" s="270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</row>
    <row r="126" spans="1:45" ht="12.75">
      <c r="A126" s="158"/>
      <c r="B126" s="270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</row>
  </sheetData>
  <sheetProtection password="C9CB" sheet="1" objects="1" scenarios="1"/>
  <mergeCells count="82">
    <mergeCell ref="B6:E6"/>
    <mergeCell ref="D14:E14"/>
    <mergeCell ref="B7:E7"/>
    <mergeCell ref="A66:C66"/>
    <mergeCell ref="B2:E2"/>
    <mergeCell ref="B3:E3"/>
    <mergeCell ref="B4:E4"/>
    <mergeCell ref="B5:E5"/>
    <mergeCell ref="L10:M10"/>
    <mergeCell ref="AB10:AC10"/>
    <mergeCell ref="B77:E77"/>
    <mergeCell ref="B78:E78"/>
    <mergeCell ref="H12:I12"/>
    <mergeCell ref="A62:C62"/>
    <mergeCell ref="D10:E10"/>
    <mergeCell ref="F10:G10"/>
    <mergeCell ref="H10:I10"/>
    <mergeCell ref="D11:G11"/>
    <mergeCell ref="AL10:AM10"/>
    <mergeCell ref="R10:S10"/>
    <mergeCell ref="P10:Q10"/>
    <mergeCell ref="N10:O10"/>
    <mergeCell ref="V10:W10"/>
    <mergeCell ref="Z10:AA10"/>
    <mergeCell ref="T10:U10"/>
    <mergeCell ref="AH10:AI10"/>
    <mergeCell ref="AJ10:AK10"/>
    <mergeCell ref="H11:K11"/>
    <mergeCell ref="J10:K10"/>
    <mergeCell ref="AR2:AS2"/>
    <mergeCell ref="AR3:AS3"/>
    <mergeCell ref="AO2:AQ2"/>
    <mergeCell ref="AO3:AQ3"/>
    <mergeCell ref="AR4:AS4"/>
    <mergeCell ref="AR5:AS5"/>
    <mergeCell ref="AR10:AS10"/>
    <mergeCell ref="AN10:AO10"/>
    <mergeCell ref="AO4:AQ4"/>
    <mergeCell ref="AP10:AQ10"/>
    <mergeCell ref="AO5:AQ5"/>
    <mergeCell ref="Z14:AA14"/>
    <mergeCell ref="AH13:AI13"/>
    <mergeCell ref="AH14:AI14"/>
    <mergeCell ref="AD13:AE13"/>
    <mergeCell ref="AD14:AE14"/>
    <mergeCell ref="AP11:AS11"/>
    <mergeCell ref="AL12:AM12"/>
    <mergeCell ref="AL13:AM13"/>
    <mergeCell ref="AL14:AM14"/>
    <mergeCell ref="AP12:AQ12"/>
    <mergeCell ref="AP13:AQ13"/>
    <mergeCell ref="AP14:AQ14"/>
    <mergeCell ref="AL11:AO11"/>
    <mergeCell ref="I72:K72"/>
    <mergeCell ref="B70:C70"/>
    <mergeCell ref="B71:C71"/>
    <mergeCell ref="D13:E13"/>
    <mergeCell ref="H13:I13"/>
    <mergeCell ref="H14:I14"/>
    <mergeCell ref="L13:M13"/>
    <mergeCell ref="L14:M14"/>
    <mergeCell ref="P14:Q14"/>
    <mergeCell ref="B76:E76"/>
    <mergeCell ref="T11:W11"/>
    <mergeCell ref="T12:U12"/>
    <mergeCell ref="L11:O11"/>
    <mergeCell ref="L12:M12"/>
    <mergeCell ref="P11:S11"/>
    <mergeCell ref="P12:Q12"/>
    <mergeCell ref="T13:U13"/>
    <mergeCell ref="T14:U14"/>
    <mergeCell ref="D12:E12"/>
    <mergeCell ref="P13:Q13"/>
    <mergeCell ref="Z11:AC11"/>
    <mergeCell ref="Z12:AA12"/>
    <mergeCell ref="Z13:AA13"/>
    <mergeCell ref="AH11:AK11"/>
    <mergeCell ref="AH12:AI12"/>
    <mergeCell ref="AD10:AE10"/>
    <mergeCell ref="AF10:AG10"/>
    <mergeCell ref="AD11:AG11"/>
    <mergeCell ref="AD12:AE12"/>
  </mergeCells>
  <dataValidations count="1">
    <dataValidation type="list" allowBlank="1" showInputMessage="1" showErrorMessage="1" sqref="D12:E12 H12:I12 L12:M12 P12:Q12 AL12:AM12 AP12:AQ12 T12:U12 Z12:AA12 AD12:AE12 AH12:AI12">
      <formula1>$AY$12:$AY$15</formula1>
    </dataValidation>
  </dataValidations>
  <printOptions/>
  <pageMargins left="0.25" right="0" top="0.5" bottom="0" header="0" footer="0"/>
  <pageSetup horizontalDpi="600" verticalDpi="600" orientation="landscape" scale="55" r:id="rId3"/>
  <headerFooter alignWithMargins="0">
    <oddHeader>&amp;C&amp;16RESIDENTIAL 7 -10 Persons
</oddHeader>
    <oddFooter>&amp;CPage &amp;P of &amp;N&amp;R03/20/2006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45" sqref="K45"/>
    </sheetView>
  </sheetViews>
  <sheetFormatPr defaultColWidth="9.140625" defaultRowHeight="12.75"/>
  <cols>
    <col min="1" max="1" width="34.421875" style="0" bestFit="1" customWidth="1"/>
    <col min="2" max="2" width="11.28125" style="0" bestFit="1" customWidth="1"/>
    <col min="3" max="3" width="10.28125" style="0" customWidth="1"/>
    <col min="5" max="5" width="12.00390625" style="0" customWidth="1"/>
    <col min="6" max="6" width="11.28125" style="0" bestFit="1" customWidth="1"/>
    <col min="7" max="7" width="12.28125" style="0" bestFit="1" customWidth="1"/>
  </cols>
  <sheetData>
    <row r="1" spans="1:7" ht="12.75">
      <c r="A1" s="2" t="s">
        <v>472</v>
      </c>
      <c r="B1" s="7"/>
      <c r="C1" s="7"/>
      <c r="D1" s="382">
        <f>+'RESIDENTIAL COSTS'!B2</f>
        <v>0</v>
      </c>
      <c r="E1" s="383"/>
      <c r="F1" s="383"/>
      <c r="G1" s="384"/>
    </row>
    <row r="2" spans="1:7" ht="12.75">
      <c r="A2" s="2"/>
      <c r="B2" s="7"/>
      <c r="C2" s="7"/>
      <c r="D2" s="382">
        <f>+'RESIDENTIAL COSTS'!B4</f>
        <v>0</v>
      </c>
      <c r="E2" s="383"/>
      <c r="F2" s="383"/>
      <c r="G2" s="384"/>
    </row>
    <row r="3" spans="1:7" ht="12.75">
      <c r="A3" s="2"/>
      <c r="B3" s="7"/>
      <c r="C3" s="7"/>
      <c r="D3" s="382">
        <f>+'RESIDENTIAL COSTS'!B5</f>
        <v>0</v>
      </c>
      <c r="E3" s="383"/>
      <c r="F3" s="383"/>
      <c r="G3" s="384"/>
    </row>
    <row r="4" spans="4:7" ht="12.75">
      <c r="D4" s="385">
        <f>+'RESIDENTIAL COSTS'!B6</f>
        <v>0</v>
      </c>
      <c r="E4" s="386"/>
      <c r="F4" s="386"/>
      <c r="G4" s="387"/>
    </row>
    <row r="6" spans="1:7" ht="12.75">
      <c r="A6" s="2" t="s">
        <v>462</v>
      </c>
      <c r="B6" s="10" t="s">
        <v>493</v>
      </c>
      <c r="C6" s="10" t="s">
        <v>494</v>
      </c>
      <c r="D6" s="5" t="s">
        <v>431</v>
      </c>
      <c r="E6" s="5" t="s">
        <v>891</v>
      </c>
      <c r="F6" s="5" t="s">
        <v>495</v>
      </c>
      <c r="G6" s="5" t="s">
        <v>186</v>
      </c>
    </row>
    <row r="7" spans="1:17" ht="12.75">
      <c r="A7" s="41"/>
      <c r="B7" s="72"/>
      <c r="C7" s="49"/>
      <c r="D7" s="88"/>
      <c r="E7" s="327">
        <f>ROUND(+B7*C7*D7,0)</f>
        <v>0</v>
      </c>
      <c r="F7" s="92"/>
      <c r="G7" s="66">
        <f>IF(E7&gt;F7,E7,F7)</f>
        <v>0</v>
      </c>
      <c r="I7" s="158"/>
      <c r="J7" s="158"/>
      <c r="K7" s="158"/>
      <c r="L7" s="158"/>
      <c r="M7" s="158"/>
      <c r="N7" s="158"/>
      <c r="O7" s="158"/>
      <c r="P7" s="158"/>
      <c r="Q7" s="158"/>
    </row>
    <row r="8" spans="1:17" ht="12.75">
      <c r="A8" s="41"/>
      <c r="B8" s="72"/>
      <c r="C8" s="49"/>
      <c r="D8" s="88"/>
      <c r="E8" s="327">
        <f aca="true" t="shared" si="0" ref="E8:E47">ROUND(+B8*C8*D8,0)</f>
        <v>0</v>
      </c>
      <c r="F8" s="92"/>
      <c r="G8" s="66">
        <f aca="true" t="shared" si="1" ref="G8:G16">IF(E8&gt;F8,E8,F8)</f>
        <v>0</v>
      </c>
      <c r="I8" s="158"/>
      <c r="J8" s="158"/>
      <c r="K8" s="158"/>
      <c r="L8" s="158"/>
      <c r="M8" s="158"/>
      <c r="N8" s="158"/>
      <c r="O8" s="158"/>
      <c r="P8" s="158"/>
      <c r="Q8" s="158"/>
    </row>
    <row r="9" spans="1:17" ht="12.75">
      <c r="A9" s="41"/>
      <c r="B9" s="72"/>
      <c r="C9" s="49"/>
      <c r="D9" s="88"/>
      <c r="E9" s="327">
        <f t="shared" si="0"/>
        <v>0</v>
      </c>
      <c r="F9" s="92"/>
      <c r="G9" s="66">
        <f t="shared" si="1"/>
        <v>0</v>
      </c>
      <c r="I9" s="158"/>
      <c r="J9" s="158"/>
      <c r="K9" s="158"/>
      <c r="L9" s="158"/>
      <c r="M9" s="158"/>
      <c r="N9" s="158"/>
      <c r="O9" s="158"/>
      <c r="P9" s="158"/>
      <c r="Q9" s="158"/>
    </row>
    <row r="10" spans="1:17" ht="12.75">
      <c r="A10" s="41"/>
      <c r="B10" s="72"/>
      <c r="C10" s="49"/>
      <c r="D10" s="50"/>
      <c r="E10" s="327">
        <f t="shared" si="0"/>
        <v>0</v>
      </c>
      <c r="F10" s="51"/>
      <c r="G10" s="66">
        <f t="shared" si="1"/>
        <v>0</v>
      </c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17" ht="12.75">
      <c r="A11" s="41"/>
      <c r="B11" s="72"/>
      <c r="C11" s="49"/>
      <c r="D11" s="50"/>
      <c r="E11" s="327">
        <f t="shared" si="0"/>
        <v>0</v>
      </c>
      <c r="F11" s="51"/>
      <c r="G11" s="66">
        <f t="shared" si="1"/>
        <v>0</v>
      </c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7" ht="12.75">
      <c r="A12" s="41"/>
      <c r="B12" s="72"/>
      <c r="C12" s="49"/>
      <c r="D12" s="50"/>
      <c r="E12" s="327">
        <f t="shared" si="0"/>
        <v>0</v>
      </c>
      <c r="F12" s="51"/>
      <c r="G12" s="66">
        <f t="shared" si="1"/>
        <v>0</v>
      </c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7" ht="12.75">
      <c r="A13" s="41"/>
      <c r="B13" s="72"/>
      <c r="C13" s="49"/>
      <c r="D13" s="50"/>
      <c r="E13" s="327">
        <f t="shared" si="0"/>
        <v>0</v>
      </c>
      <c r="F13" s="51"/>
      <c r="G13" s="66">
        <f t="shared" si="1"/>
        <v>0</v>
      </c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7" ht="12.75">
      <c r="A14" s="41"/>
      <c r="B14" s="72"/>
      <c r="C14" s="49"/>
      <c r="D14" s="50"/>
      <c r="E14" s="327">
        <f t="shared" si="0"/>
        <v>0</v>
      </c>
      <c r="F14" s="51"/>
      <c r="G14" s="66">
        <f t="shared" si="1"/>
        <v>0</v>
      </c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7" ht="12.75">
      <c r="A15" s="73" t="s">
        <v>200</v>
      </c>
      <c r="B15" s="42"/>
      <c r="C15" s="49"/>
      <c r="D15" s="50"/>
      <c r="E15" s="327">
        <f t="shared" si="0"/>
        <v>0</v>
      </c>
      <c r="F15" s="51"/>
      <c r="G15" s="66">
        <f t="shared" si="1"/>
        <v>0</v>
      </c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7" ht="12.75">
      <c r="A16" s="73" t="s">
        <v>822</v>
      </c>
      <c r="B16" s="42"/>
      <c r="C16" s="49"/>
      <c r="D16" s="50"/>
      <c r="E16" s="327">
        <f t="shared" si="0"/>
        <v>0</v>
      </c>
      <c r="F16" s="51"/>
      <c r="G16" s="66">
        <f t="shared" si="1"/>
        <v>0</v>
      </c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89" t="s">
        <v>463</v>
      </c>
      <c r="B17" s="42"/>
      <c r="C17" s="79"/>
      <c r="D17" s="79"/>
      <c r="E17" s="79"/>
      <c r="F17" s="80"/>
      <c r="G17" s="93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ht="12.75">
      <c r="A18" s="90" t="s">
        <v>513</v>
      </c>
      <c r="B18" s="79"/>
      <c r="C18" s="79"/>
      <c r="D18" s="79"/>
      <c r="E18" s="79"/>
      <c r="F18" s="80"/>
      <c r="G18" s="94">
        <f>SUM(G7:G16)</f>
        <v>0</v>
      </c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ht="12.75">
      <c r="A19" s="41"/>
      <c r="B19" s="81"/>
      <c r="C19" s="81"/>
      <c r="D19" s="50"/>
      <c r="E19" s="327">
        <f>ROUND(+B19*C19*D19,0)</f>
        <v>0</v>
      </c>
      <c r="F19" s="51"/>
      <c r="G19" s="66">
        <f>IF(E19&gt;F19,E19,F19)</f>
        <v>0</v>
      </c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ht="12.75">
      <c r="A20" s="41"/>
      <c r="B20" s="81"/>
      <c r="C20" s="81"/>
      <c r="D20" s="50"/>
      <c r="E20" s="327">
        <f>ROUND(+B20*C20*D20,0)</f>
        <v>0</v>
      </c>
      <c r="F20" s="51"/>
      <c r="G20" s="66">
        <f>IF(E20&gt;F20,E20,F20)</f>
        <v>0</v>
      </c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7" ht="12.75">
      <c r="A21" s="41"/>
      <c r="B21" s="81"/>
      <c r="C21" s="81"/>
      <c r="D21" s="50"/>
      <c r="E21" s="327">
        <f t="shared" si="0"/>
        <v>0</v>
      </c>
      <c r="F21" s="51"/>
      <c r="G21" s="66">
        <f aca="true" t="shared" si="2" ref="G21:G47">IF(E21&gt;F21,E21,F21)</f>
        <v>0</v>
      </c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7" ht="12.75">
      <c r="A22" s="41"/>
      <c r="B22" s="42"/>
      <c r="C22" s="42"/>
      <c r="D22" s="50"/>
      <c r="E22" s="327">
        <f t="shared" si="0"/>
        <v>0</v>
      </c>
      <c r="F22" s="51"/>
      <c r="G22" s="66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ht="12.75">
      <c r="A23" s="41"/>
      <c r="B23" s="42"/>
      <c r="C23" s="42"/>
      <c r="D23" s="50"/>
      <c r="E23" s="327">
        <f t="shared" si="0"/>
        <v>0</v>
      </c>
      <c r="F23" s="51"/>
      <c r="G23" s="66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7" ht="12.75">
      <c r="A24" s="41"/>
      <c r="B24" s="42"/>
      <c r="C24" s="42"/>
      <c r="D24" s="50"/>
      <c r="E24" s="327">
        <f t="shared" si="0"/>
        <v>0</v>
      </c>
      <c r="F24" s="51"/>
      <c r="G24" s="66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7" ht="12.75">
      <c r="A25" s="41"/>
      <c r="B25" s="42"/>
      <c r="C25" s="42"/>
      <c r="D25" s="50"/>
      <c r="E25" s="327">
        <f t="shared" si="0"/>
        <v>0</v>
      </c>
      <c r="F25" s="51"/>
      <c r="G25" s="66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7" ht="12.75">
      <c r="A26" s="41"/>
      <c r="B26" s="42"/>
      <c r="C26" s="42"/>
      <c r="D26" s="50"/>
      <c r="E26" s="327">
        <f t="shared" si="0"/>
        <v>0</v>
      </c>
      <c r="F26" s="51"/>
      <c r="G26" s="66">
        <f t="shared" si="2"/>
        <v>0</v>
      </c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7" ht="12.75">
      <c r="A27" s="41"/>
      <c r="B27" s="42"/>
      <c r="C27" s="42"/>
      <c r="D27" s="50"/>
      <c r="E27" s="327">
        <f t="shared" si="0"/>
        <v>0</v>
      </c>
      <c r="F27" s="51"/>
      <c r="G27" s="66">
        <f t="shared" si="2"/>
        <v>0</v>
      </c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7" ht="12.75">
      <c r="A28" s="41"/>
      <c r="B28" s="42"/>
      <c r="C28" s="42"/>
      <c r="D28" s="50"/>
      <c r="E28" s="327">
        <f t="shared" si="0"/>
        <v>0</v>
      </c>
      <c r="F28" s="51"/>
      <c r="G28" s="66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7" ht="12.75">
      <c r="A29" s="41"/>
      <c r="B29" s="42"/>
      <c r="C29" s="42"/>
      <c r="D29" s="50"/>
      <c r="E29" s="327">
        <f t="shared" si="0"/>
        <v>0</v>
      </c>
      <c r="F29" s="51"/>
      <c r="G29" s="66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7" ht="12.75">
      <c r="A30" s="41"/>
      <c r="B30" s="42"/>
      <c r="C30" s="42"/>
      <c r="D30" s="50"/>
      <c r="E30" s="327">
        <f t="shared" si="0"/>
        <v>0</v>
      </c>
      <c r="F30" s="51"/>
      <c r="G30" s="66">
        <f t="shared" si="2"/>
        <v>0</v>
      </c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7" ht="12.75">
      <c r="A31" s="41"/>
      <c r="B31" s="42"/>
      <c r="C31" s="42"/>
      <c r="D31" s="50"/>
      <c r="E31" s="327">
        <f t="shared" si="0"/>
        <v>0</v>
      </c>
      <c r="F31" s="51"/>
      <c r="G31" s="66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7" ht="12.75">
      <c r="A32" s="41"/>
      <c r="B32" s="42"/>
      <c r="C32" s="42"/>
      <c r="D32" s="50"/>
      <c r="E32" s="327">
        <f t="shared" si="0"/>
        <v>0</v>
      </c>
      <c r="F32" s="51"/>
      <c r="G32" s="66">
        <f t="shared" si="2"/>
        <v>0</v>
      </c>
      <c r="I32" s="158"/>
      <c r="J32" s="158"/>
      <c r="K32" s="158"/>
      <c r="L32" s="158"/>
      <c r="M32" s="158"/>
      <c r="N32" s="158"/>
      <c r="O32" s="158"/>
      <c r="P32" s="158"/>
      <c r="Q32" s="158"/>
    </row>
    <row r="33" spans="1:17" ht="12.75">
      <c r="A33" s="41"/>
      <c r="B33" s="42"/>
      <c r="C33" s="42"/>
      <c r="D33" s="50"/>
      <c r="E33" s="327">
        <f t="shared" si="0"/>
        <v>0</v>
      </c>
      <c r="F33" s="51"/>
      <c r="G33" s="66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ht="12.75">
      <c r="A34" s="41"/>
      <c r="B34" s="42"/>
      <c r="C34" s="42"/>
      <c r="D34" s="50"/>
      <c r="E34" s="327">
        <f t="shared" si="0"/>
        <v>0</v>
      </c>
      <c r="F34" s="51"/>
      <c r="G34" s="66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ht="12.75">
      <c r="A35" s="41"/>
      <c r="B35" s="42"/>
      <c r="C35" s="42"/>
      <c r="D35" s="50"/>
      <c r="E35" s="327">
        <f t="shared" si="0"/>
        <v>0</v>
      </c>
      <c r="F35" s="51"/>
      <c r="G35" s="66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17" ht="12.75">
      <c r="A36" s="41"/>
      <c r="B36" s="42"/>
      <c r="C36" s="42"/>
      <c r="D36" s="50"/>
      <c r="E36" s="327">
        <f t="shared" si="0"/>
        <v>0</v>
      </c>
      <c r="F36" s="51"/>
      <c r="G36" s="66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</row>
    <row r="37" spans="1:17" ht="12.75">
      <c r="A37" s="41"/>
      <c r="B37" s="42"/>
      <c r="C37" s="42"/>
      <c r="D37" s="50"/>
      <c r="E37" s="327">
        <f t="shared" si="0"/>
        <v>0</v>
      </c>
      <c r="F37" s="51"/>
      <c r="G37" s="66">
        <f t="shared" si="2"/>
        <v>0</v>
      </c>
      <c r="I37" s="158"/>
      <c r="J37" s="158"/>
      <c r="K37" s="158"/>
      <c r="L37" s="158"/>
      <c r="M37" s="158"/>
      <c r="N37" s="158"/>
      <c r="O37" s="158"/>
      <c r="P37" s="158"/>
      <c r="Q37" s="158"/>
    </row>
    <row r="38" spans="1:17" ht="12.75">
      <c r="A38" s="41"/>
      <c r="B38" s="42"/>
      <c r="C38" s="42"/>
      <c r="D38" s="50"/>
      <c r="E38" s="327">
        <f t="shared" si="0"/>
        <v>0</v>
      </c>
      <c r="F38" s="51"/>
      <c r="G38" s="66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ht="12.75">
      <c r="A39" s="41"/>
      <c r="B39" s="42"/>
      <c r="C39" s="42"/>
      <c r="D39" s="50"/>
      <c r="E39" s="327">
        <f t="shared" si="0"/>
        <v>0</v>
      </c>
      <c r="F39" s="51"/>
      <c r="G39" s="66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</row>
    <row r="40" spans="1:17" ht="12.75">
      <c r="A40" s="41"/>
      <c r="B40" s="42"/>
      <c r="C40" s="42"/>
      <c r="D40" s="50"/>
      <c r="E40" s="327">
        <f t="shared" si="0"/>
        <v>0</v>
      </c>
      <c r="F40" s="51"/>
      <c r="G40" s="66">
        <f t="shared" si="2"/>
        <v>0</v>
      </c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ht="12.75">
      <c r="A41" s="41"/>
      <c r="B41" s="42"/>
      <c r="C41" s="42"/>
      <c r="D41" s="50"/>
      <c r="E41" s="327">
        <f>ROUND(+B41*C41*D41,0)</f>
        <v>0</v>
      </c>
      <c r="F41" s="51"/>
      <c r="G41" s="66">
        <f>IF(E41&gt;F41,E41,F41)</f>
        <v>0</v>
      </c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ht="12.75">
      <c r="A42" s="41"/>
      <c r="B42" s="42"/>
      <c r="C42" s="42"/>
      <c r="D42" s="50"/>
      <c r="E42" s="327">
        <f t="shared" si="0"/>
        <v>0</v>
      </c>
      <c r="F42" s="51"/>
      <c r="G42" s="66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ht="12.75">
      <c r="A43" s="41"/>
      <c r="B43" s="42"/>
      <c r="C43" s="42"/>
      <c r="D43" s="50"/>
      <c r="E43" s="327">
        <f t="shared" si="0"/>
        <v>0</v>
      </c>
      <c r="F43" s="51"/>
      <c r="G43" s="66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ht="12.75">
      <c r="A44" s="41"/>
      <c r="B44" s="42"/>
      <c r="C44" s="42"/>
      <c r="D44" s="50"/>
      <c r="E44" s="327">
        <f t="shared" si="0"/>
        <v>0</v>
      </c>
      <c r="F44" s="51"/>
      <c r="G44" s="66">
        <f t="shared" si="2"/>
        <v>0</v>
      </c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s="15" customFormat="1" ht="12.75">
      <c r="A45" s="41"/>
      <c r="B45" s="42"/>
      <c r="C45" s="42"/>
      <c r="D45" s="50"/>
      <c r="E45" s="327">
        <f t="shared" si="0"/>
        <v>0</v>
      </c>
      <c r="F45" s="51"/>
      <c r="G45" s="66">
        <f t="shared" si="2"/>
        <v>0</v>
      </c>
      <c r="I45" s="267"/>
      <c r="J45" s="267"/>
      <c r="K45" s="267"/>
      <c r="L45" s="267"/>
      <c r="M45" s="267"/>
      <c r="N45" s="267"/>
      <c r="O45" s="267"/>
      <c r="P45" s="267"/>
      <c r="Q45" s="267"/>
    </row>
    <row r="46" spans="1:17" s="15" customFormat="1" ht="12.75">
      <c r="A46" s="73" t="s">
        <v>823</v>
      </c>
      <c r="B46" s="275"/>
      <c r="C46" s="275"/>
      <c r="D46" s="50"/>
      <c r="E46" s="327">
        <f t="shared" si="0"/>
        <v>0</v>
      </c>
      <c r="F46" s="51"/>
      <c r="G46" s="66">
        <f t="shared" si="2"/>
        <v>0</v>
      </c>
      <c r="I46" s="267"/>
      <c r="J46" s="267"/>
      <c r="K46" s="267"/>
      <c r="L46" s="267"/>
      <c r="M46" s="267"/>
      <c r="N46" s="267"/>
      <c r="O46" s="267"/>
      <c r="P46" s="267"/>
      <c r="Q46" s="267"/>
    </row>
    <row r="47" spans="1:17" ht="12.75">
      <c r="A47" s="73" t="s">
        <v>824</v>
      </c>
      <c r="B47" s="275"/>
      <c r="C47" s="275"/>
      <c r="D47" s="50"/>
      <c r="E47" s="327">
        <f t="shared" si="0"/>
        <v>0</v>
      </c>
      <c r="F47" s="51"/>
      <c r="G47" s="66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ht="12.75">
      <c r="A48" s="258" t="s">
        <v>464</v>
      </c>
      <c r="B48" s="289"/>
      <c r="C48" s="99"/>
      <c r="D48" s="79"/>
      <c r="E48" s="328"/>
      <c r="F48" s="80"/>
      <c r="G48" s="322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1:17" ht="12.75">
      <c r="A49" s="258" t="s">
        <v>892</v>
      </c>
      <c r="B49" s="288"/>
      <c r="C49" s="99"/>
      <c r="D49" s="79"/>
      <c r="E49" s="328"/>
      <c r="F49" s="80"/>
      <c r="G49" s="322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1:17" ht="12.75">
      <c r="A50" s="259" t="s">
        <v>95</v>
      </c>
      <c r="B50" s="79"/>
      <c r="C50" s="79"/>
      <c r="D50" s="79"/>
      <c r="E50" s="328"/>
      <c r="F50" s="80"/>
      <c r="G50" s="323">
        <f>SUM(G19:G47)</f>
        <v>0</v>
      </c>
      <c r="I50" s="158"/>
      <c r="J50" s="158"/>
      <c r="K50" s="158"/>
      <c r="L50" s="158"/>
      <c r="M50" s="158"/>
      <c r="N50" s="158"/>
      <c r="O50" s="158"/>
      <c r="P50" s="158"/>
      <c r="Q50" s="158"/>
    </row>
    <row r="51" spans="1:17" ht="12.75">
      <c r="A51" s="259"/>
      <c r="B51" s="79"/>
      <c r="C51" s="79"/>
      <c r="D51" s="79"/>
      <c r="E51" s="328"/>
      <c r="F51" s="80"/>
      <c r="G51" s="324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1:17" ht="12.75">
      <c r="A52" s="259" t="s">
        <v>898</v>
      </c>
      <c r="B52" s="79"/>
      <c r="C52" s="79"/>
      <c r="D52" s="79"/>
      <c r="E52" s="328"/>
      <c r="F52" s="80"/>
      <c r="G52" s="323">
        <f>+G18</f>
        <v>0</v>
      </c>
      <c r="I52" s="158"/>
      <c r="J52" s="158"/>
      <c r="K52" s="158"/>
      <c r="L52" s="158"/>
      <c r="M52" s="158"/>
      <c r="N52" s="158"/>
      <c r="O52" s="158"/>
      <c r="P52" s="158"/>
      <c r="Q52" s="158"/>
    </row>
    <row r="53" spans="1:17" ht="12.75">
      <c r="A53" s="259" t="s">
        <v>95</v>
      </c>
      <c r="B53" s="79"/>
      <c r="C53" s="79"/>
      <c r="D53" s="79"/>
      <c r="E53" s="328"/>
      <c r="F53" s="80"/>
      <c r="G53" s="323">
        <f>+G50</f>
        <v>0</v>
      </c>
      <c r="I53" s="158"/>
      <c r="J53" s="158"/>
      <c r="K53" s="158"/>
      <c r="L53" s="158"/>
      <c r="M53" s="158"/>
      <c r="N53" s="158"/>
      <c r="O53" s="158"/>
      <c r="P53" s="158"/>
      <c r="Q53" s="158"/>
    </row>
    <row r="54" spans="1:17" ht="12.75">
      <c r="A54" s="259" t="s">
        <v>528</v>
      </c>
      <c r="B54" s="79"/>
      <c r="C54" s="79"/>
      <c r="D54" s="79"/>
      <c r="E54" s="328"/>
      <c r="F54" s="80"/>
      <c r="G54" s="323">
        <f>+G52+G53</f>
        <v>0</v>
      </c>
      <c r="I54" s="158"/>
      <c r="J54" s="158"/>
      <c r="K54" s="158"/>
      <c r="L54" s="158"/>
      <c r="M54" s="158"/>
      <c r="N54" s="158"/>
      <c r="O54" s="158"/>
      <c r="P54" s="158"/>
      <c r="Q54" s="158"/>
    </row>
    <row r="55" spans="1:17" ht="12.75">
      <c r="A55" s="186" t="s">
        <v>466</v>
      </c>
      <c r="B55" s="96"/>
      <c r="C55" s="96"/>
      <c r="D55" s="100"/>
      <c r="E55" s="329"/>
      <c r="F55" s="101"/>
      <c r="G55" s="325">
        <v>0</v>
      </c>
      <c r="I55" s="158"/>
      <c r="J55" s="158"/>
      <c r="K55" s="158"/>
      <c r="L55" s="158"/>
      <c r="M55" s="158"/>
      <c r="N55" s="158"/>
      <c r="O55" s="158"/>
      <c r="P55" s="158"/>
      <c r="Q55" s="158"/>
    </row>
    <row r="56" spans="1:17" ht="12.75">
      <c r="A56" s="134" t="s">
        <v>891</v>
      </c>
      <c r="B56" s="97"/>
      <c r="C56" s="97"/>
      <c r="D56" s="79"/>
      <c r="E56" s="328"/>
      <c r="F56" s="80"/>
      <c r="G56" s="102">
        <f>+G54+G55</f>
        <v>0</v>
      </c>
      <c r="I56" s="158"/>
      <c r="J56" s="158"/>
      <c r="K56" s="158"/>
      <c r="L56" s="158"/>
      <c r="M56" s="158"/>
      <c r="N56" s="158"/>
      <c r="O56" s="158"/>
      <c r="P56" s="158"/>
      <c r="Q56" s="158"/>
    </row>
    <row r="57" spans="1:17" s="2" customFormat="1" ht="12.75">
      <c r="A57" s="106" t="s">
        <v>202</v>
      </c>
      <c r="B57" s="98" t="e">
        <f>ROUND(+G57/G56,3)</f>
        <v>#DIV/0!</v>
      </c>
      <c r="C57" s="79"/>
      <c r="D57" s="79"/>
      <c r="E57" s="328"/>
      <c r="F57" s="80"/>
      <c r="G57" s="326">
        <v>0</v>
      </c>
      <c r="I57" s="339"/>
      <c r="J57" s="339"/>
      <c r="K57" s="339"/>
      <c r="L57" s="339"/>
      <c r="M57" s="339"/>
      <c r="N57" s="339"/>
      <c r="O57" s="339"/>
      <c r="P57" s="339"/>
      <c r="Q57" s="339"/>
    </row>
    <row r="58" spans="1:17" s="2" customFormat="1" ht="12.75">
      <c r="A58" s="260" t="s">
        <v>96</v>
      </c>
      <c r="B58" s="77"/>
      <c r="C58" s="79"/>
      <c r="D58" s="79"/>
      <c r="E58" s="328"/>
      <c r="F58" s="80"/>
      <c r="G58" s="103">
        <f>+G56+G57</f>
        <v>0</v>
      </c>
      <c r="I58" s="339"/>
      <c r="J58" s="339"/>
      <c r="K58" s="339"/>
      <c r="L58" s="339"/>
      <c r="M58" s="339"/>
      <c r="N58" s="339"/>
      <c r="O58" s="339"/>
      <c r="P58" s="339"/>
      <c r="Q58" s="339"/>
    </row>
    <row r="59" spans="1:17" s="2" customFormat="1" ht="12.75">
      <c r="A59" s="82"/>
      <c r="B59" s="3"/>
      <c r="C59" s="75"/>
      <c r="D59" s="75"/>
      <c r="E59" s="330"/>
      <c r="F59" s="76"/>
      <c r="G59" s="277"/>
      <c r="I59" s="339"/>
      <c r="J59" s="339"/>
      <c r="K59" s="339"/>
      <c r="L59" s="339"/>
      <c r="M59" s="339"/>
      <c r="N59" s="339"/>
      <c r="O59" s="339"/>
      <c r="P59" s="339"/>
      <c r="Q59" s="339"/>
    </row>
    <row r="60" spans="1:17" s="2" customFormat="1" ht="12.75">
      <c r="A60" s="82"/>
      <c r="B60" s="3"/>
      <c r="C60" s="3"/>
      <c r="D60" s="3"/>
      <c r="E60" s="331"/>
      <c r="F60" s="53"/>
      <c r="G60" s="277"/>
      <c r="I60" s="339"/>
      <c r="J60" s="339"/>
      <c r="K60" s="339"/>
      <c r="L60" s="339"/>
      <c r="M60" s="339"/>
      <c r="N60" s="339"/>
      <c r="O60" s="339"/>
      <c r="P60" s="339"/>
      <c r="Q60" s="339"/>
    </row>
    <row r="61" spans="1:17" s="2" customFormat="1" ht="12.75">
      <c r="A61" s="82"/>
      <c r="B61" s="3"/>
      <c r="C61" s="3"/>
      <c r="D61" s="3"/>
      <c r="E61" s="331"/>
      <c r="F61" s="53"/>
      <c r="G61" s="277"/>
      <c r="I61" s="339"/>
      <c r="J61" s="339"/>
      <c r="K61" s="339"/>
      <c r="L61" s="339"/>
      <c r="M61" s="339"/>
      <c r="N61" s="339"/>
      <c r="O61" s="339"/>
      <c r="P61" s="339"/>
      <c r="Q61" s="339"/>
    </row>
    <row r="62" spans="1:17" s="2" customFormat="1" ht="12.75">
      <c r="A62" s="82"/>
      <c r="B62" s="3"/>
      <c r="C62" s="3"/>
      <c r="D62" s="3"/>
      <c r="E62" s="331"/>
      <c r="F62" s="53"/>
      <c r="G62" s="277"/>
      <c r="I62" s="339"/>
      <c r="J62" s="339"/>
      <c r="K62" s="339"/>
      <c r="L62" s="339"/>
      <c r="M62" s="339"/>
      <c r="N62" s="339"/>
      <c r="O62" s="339"/>
      <c r="P62" s="339"/>
      <c r="Q62" s="339"/>
    </row>
    <row r="63" spans="1:17" ht="12.75">
      <c r="A63" s="17"/>
      <c r="B63" s="22"/>
      <c r="C63" s="22"/>
      <c r="D63" s="3"/>
      <c r="E63" s="331"/>
      <c r="F63" s="53"/>
      <c r="G63" s="27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1:17" ht="12.75">
      <c r="A64" s="17" t="s">
        <v>821</v>
      </c>
      <c r="B64" s="22"/>
      <c r="C64" s="22"/>
      <c r="D64" s="3"/>
      <c r="E64" s="331"/>
      <c r="F64" s="53"/>
      <c r="G64" s="27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1:17" ht="12.75">
      <c r="A65" s="107"/>
      <c r="B65" s="10" t="s">
        <v>493</v>
      </c>
      <c r="C65" s="10" t="s">
        <v>494</v>
      </c>
      <c r="D65" s="5" t="s">
        <v>431</v>
      </c>
      <c r="E65" s="332" t="s">
        <v>891</v>
      </c>
      <c r="F65" s="5" t="s">
        <v>495</v>
      </c>
      <c r="G65" s="279" t="s">
        <v>186</v>
      </c>
      <c r="I65" s="158"/>
      <c r="J65" s="158"/>
      <c r="K65" s="158"/>
      <c r="L65" s="158"/>
      <c r="M65" s="158"/>
      <c r="N65" s="158"/>
      <c r="O65" s="158"/>
      <c r="P65" s="158"/>
      <c r="Q65" s="158"/>
    </row>
    <row r="66" spans="1:17" ht="12.75">
      <c r="A66" s="104"/>
      <c r="B66" s="42"/>
      <c r="C66" s="42"/>
      <c r="D66" s="43"/>
      <c r="E66" s="327">
        <f aca="true" t="shared" si="3" ref="E66:E76">ROUND(+B66*C66*D66,0)</f>
        <v>0</v>
      </c>
      <c r="F66" s="51"/>
      <c r="G66" s="280">
        <f aca="true" t="shared" si="4" ref="G66:G76">ROUND(+D66*E66*F66,0)</f>
        <v>0</v>
      </c>
      <c r="I66" s="158"/>
      <c r="J66" s="158"/>
      <c r="K66" s="158"/>
      <c r="L66" s="158"/>
      <c r="M66" s="158"/>
      <c r="N66" s="158"/>
      <c r="O66" s="158"/>
      <c r="P66" s="158"/>
      <c r="Q66" s="158"/>
    </row>
    <row r="67" spans="1:17" ht="12.75">
      <c r="A67" s="104"/>
      <c r="B67" s="42"/>
      <c r="C67" s="42"/>
      <c r="D67" s="43"/>
      <c r="E67" s="327">
        <f t="shared" si="3"/>
        <v>0</v>
      </c>
      <c r="F67" s="51"/>
      <c r="G67" s="280">
        <f t="shared" si="4"/>
        <v>0</v>
      </c>
      <c r="I67" s="158"/>
      <c r="J67" s="158"/>
      <c r="K67" s="158"/>
      <c r="L67" s="158"/>
      <c r="M67" s="158"/>
      <c r="N67" s="158"/>
      <c r="O67" s="158"/>
      <c r="P67" s="158"/>
      <c r="Q67" s="158"/>
    </row>
    <row r="68" spans="1:17" ht="12.75">
      <c r="A68" s="104"/>
      <c r="B68" s="42"/>
      <c r="C68" s="42"/>
      <c r="D68" s="43"/>
      <c r="E68" s="327">
        <f t="shared" si="3"/>
        <v>0</v>
      </c>
      <c r="F68" s="51"/>
      <c r="G68" s="280">
        <f t="shared" si="4"/>
        <v>0</v>
      </c>
      <c r="I68" s="158"/>
      <c r="J68" s="158"/>
      <c r="K68" s="158"/>
      <c r="L68" s="158"/>
      <c r="M68" s="158"/>
      <c r="N68" s="158"/>
      <c r="O68" s="158"/>
      <c r="P68" s="158"/>
      <c r="Q68" s="158"/>
    </row>
    <row r="69" spans="1:17" ht="12.75">
      <c r="A69" s="104"/>
      <c r="B69" s="42"/>
      <c r="C69" s="42"/>
      <c r="D69" s="43"/>
      <c r="E69" s="327">
        <f t="shared" si="3"/>
        <v>0</v>
      </c>
      <c r="F69" s="51"/>
      <c r="G69" s="280">
        <f t="shared" si="4"/>
        <v>0</v>
      </c>
      <c r="I69" s="158"/>
      <c r="J69" s="158"/>
      <c r="K69" s="158"/>
      <c r="L69" s="158"/>
      <c r="M69" s="158"/>
      <c r="N69" s="158"/>
      <c r="O69" s="158"/>
      <c r="P69" s="158"/>
      <c r="Q69" s="158"/>
    </row>
    <row r="70" spans="1:17" ht="12.75">
      <c r="A70" s="104"/>
      <c r="B70" s="42"/>
      <c r="C70" s="42"/>
      <c r="D70" s="43"/>
      <c r="E70" s="327">
        <f t="shared" si="3"/>
        <v>0</v>
      </c>
      <c r="F70" s="51"/>
      <c r="G70" s="280">
        <f t="shared" si="4"/>
        <v>0</v>
      </c>
      <c r="I70" s="158"/>
      <c r="J70" s="158"/>
      <c r="K70" s="158"/>
      <c r="L70" s="158"/>
      <c r="M70" s="158"/>
      <c r="N70" s="158"/>
      <c r="O70" s="158"/>
      <c r="P70" s="158"/>
      <c r="Q70" s="158"/>
    </row>
    <row r="71" spans="1:17" ht="12.75">
      <c r="A71" s="104"/>
      <c r="B71" s="42"/>
      <c r="C71" s="42"/>
      <c r="D71" s="43"/>
      <c r="E71" s="327">
        <f t="shared" si="3"/>
        <v>0</v>
      </c>
      <c r="F71" s="51"/>
      <c r="G71" s="280">
        <f t="shared" si="4"/>
        <v>0</v>
      </c>
      <c r="I71" s="158"/>
      <c r="J71" s="158"/>
      <c r="K71" s="158"/>
      <c r="L71" s="158"/>
      <c r="M71" s="158"/>
      <c r="N71" s="158"/>
      <c r="O71" s="158"/>
      <c r="P71" s="158"/>
      <c r="Q71" s="158"/>
    </row>
    <row r="72" spans="1:17" ht="12.75">
      <c r="A72" s="104"/>
      <c r="B72" s="42"/>
      <c r="C72" s="42"/>
      <c r="D72" s="43"/>
      <c r="E72" s="327">
        <f t="shared" si="3"/>
        <v>0</v>
      </c>
      <c r="F72" s="51"/>
      <c r="G72" s="280">
        <f t="shared" si="4"/>
        <v>0</v>
      </c>
      <c r="I72" s="158"/>
      <c r="J72" s="158"/>
      <c r="K72" s="158"/>
      <c r="L72" s="158"/>
      <c r="M72" s="158"/>
      <c r="N72" s="158"/>
      <c r="O72" s="158"/>
      <c r="P72" s="158"/>
      <c r="Q72" s="158"/>
    </row>
    <row r="73" spans="1:17" ht="12.75">
      <c r="A73" s="104"/>
      <c r="B73" s="42"/>
      <c r="C73" s="42"/>
      <c r="D73" s="43"/>
      <c r="E73" s="327">
        <f t="shared" si="3"/>
        <v>0</v>
      </c>
      <c r="F73" s="51"/>
      <c r="G73" s="280">
        <f t="shared" si="4"/>
        <v>0</v>
      </c>
      <c r="I73" s="158"/>
      <c r="J73" s="158"/>
      <c r="K73" s="158"/>
      <c r="L73" s="158"/>
      <c r="M73" s="158"/>
      <c r="N73" s="158"/>
      <c r="O73" s="158"/>
      <c r="P73" s="158"/>
      <c r="Q73" s="158"/>
    </row>
    <row r="74" spans="1:17" ht="12.75">
      <c r="A74" s="104"/>
      <c r="B74" s="42"/>
      <c r="C74" s="42"/>
      <c r="D74" s="43"/>
      <c r="E74" s="327">
        <f t="shared" si="3"/>
        <v>0</v>
      </c>
      <c r="F74" s="51"/>
      <c r="G74" s="280">
        <f t="shared" si="4"/>
        <v>0</v>
      </c>
      <c r="I74" s="158"/>
      <c r="J74" s="158"/>
      <c r="K74" s="158"/>
      <c r="L74" s="158"/>
      <c r="M74" s="158"/>
      <c r="N74" s="158"/>
      <c r="O74" s="158"/>
      <c r="P74" s="158"/>
      <c r="Q74" s="158"/>
    </row>
    <row r="75" spans="1:17" ht="12.75">
      <c r="A75" s="104"/>
      <c r="B75" s="42"/>
      <c r="C75" s="42"/>
      <c r="D75" s="43"/>
      <c r="E75" s="327">
        <f t="shared" si="3"/>
        <v>0</v>
      </c>
      <c r="F75" s="51"/>
      <c r="G75" s="280">
        <f t="shared" si="4"/>
        <v>0</v>
      </c>
      <c r="I75" s="158"/>
      <c r="J75" s="158"/>
      <c r="K75" s="158"/>
      <c r="L75" s="158"/>
      <c r="M75" s="158"/>
      <c r="N75" s="158"/>
      <c r="O75" s="158"/>
      <c r="P75" s="158"/>
      <c r="Q75" s="158"/>
    </row>
    <row r="76" spans="1:17" ht="12.75">
      <c r="A76" s="104"/>
      <c r="B76" s="42"/>
      <c r="C76" s="42"/>
      <c r="D76" s="43"/>
      <c r="E76" s="327">
        <f t="shared" si="3"/>
        <v>0</v>
      </c>
      <c r="F76" s="51"/>
      <c r="G76" s="280">
        <f t="shared" si="4"/>
        <v>0</v>
      </c>
      <c r="I76" s="158"/>
      <c r="J76" s="158"/>
      <c r="K76" s="158"/>
      <c r="L76" s="158"/>
      <c r="M76" s="158"/>
      <c r="N76" s="158"/>
      <c r="O76" s="158"/>
      <c r="P76" s="158"/>
      <c r="Q76" s="158"/>
    </row>
    <row r="77" spans="1:17" ht="12.75">
      <c r="A77" s="106" t="s">
        <v>97</v>
      </c>
      <c r="B77" s="77"/>
      <c r="C77" s="77"/>
      <c r="D77" s="77"/>
      <c r="E77" s="333"/>
      <c r="F77" s="78"/>
      <c r="G77" s="281">
        <f>SUM(G66:G76)</f>
        <v>0</v>
      </c>
      <c r="I77" s="158"/>
      <c r="J77" s="158"/>
      <c r="K77" s="158"/>
      <c r="L77" s="158"/>
      <c r="M77" s="158"/>
      <c r="N77" s="158"/>
      <c r="O77" s="158"/>
      <c r="P77" s="158"/>
      <c r="Q77" s="158"/>
    </row>
    <row r="78" spans="1:17" ht="12.75">
      <c r="A78" s="107"/>
      <c r="B78" s="22"/>
      <c r="C78" s="22"/>
      <c r="D78" s="3"/>
      <c r="E78" s="331"/>
      <c r="F78" s="53"/>
      <c r="G78" s="27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1:17" ht="12.75">
      <c r="A79" s="107" t="s">
        <v>633</v>
      </c>
      <c r="B79" s="8"/>
      <c r="C79" s="8"/>
      <c r="D79" s="3"/>
      <c r="E79" s="331"/>
      <c r="F79" s="11"/>
      <c r="G79" s="282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1:17" ht="12.75">
      <c r="A80" s="89" t="s">
        <v>893</v>
      </c>
      <c r="B80" s="83"/>
      <c r="C80" s="83"/>
      <c r="D80" s="84"/>
      <c r="E80" s="334"/>
      <c r="F80" s="85"/>
      <c r="G80" s="283">
        <v>0</v>
      </c>
      <c r="I80" s="158"/>
      <c r="J80" s="158"/>
      <c r="K80" s="158"/>
      <c r="L80" s="158"/>
      <c r="M80" s="158"/>
      <c r="N80" s="158"/>
      <c r="O80" s="158"/>
      <c r="P80" s="158"/>
      <c r="Q80" s="158"/>
    </row>
    <row r="81" spans="1:17" ht="12.75">
      <c r="A81" s="89" t="s">
        <v>894</v>
      </c>
      <c r="B81" s="83"/>
      <c r="C81" s="83"/>
      <c r="D81" s="84"/>
      <c r="E81" s="334"/>
      <c r="F81" s="85"/>
      <c r="G81" s="283">
        <v>0</v>
      </c>
      <c r="I81" s="158"/>
      <c r="J81" s="158"/>
      <c r="K81" s="158"/>
      <c r="L81" s="158"/>
      <c r="M81" s="158"/>
      <c r="N81" s="158"/>
      <c r="O81" s="158"/>
      <c r="P81" s="158"/>
      <c r="Q81" s="158"/>
    </row>
    <row r="82" spans="1:17" ht="12.75">
      <c r="A82" s="89" t="s">
        <v>896</v>
      </c>
      <c r="B82" s="83"/>
      <c r="C82" s="83"/>
      <c r="D82" s="84"/>
      <c r="E82" s="334"/>
      <c r="F82" s="85"/>
      <c r="G82" s="283">
        <v>0</v>
      </c>
      <c r="I82" s="158"/>
      <c r="J82" s="158"/>
      <c r="K82" s="158"/>
      <c r="L82" s="158"/>
      <c r="M82" s="158"/>
      <c r="N82" s="158"/>
      <c r="O82" s="158"/>
      <c r="P82" s="158"/>
      <c r="Q82" s="158"/>
    </row>
    <row r="83" spans="1:17" ht="12.75">
      <c r="A83" s="89" t="s">
        <v>895</v>
      </c>
      <c r="B83" s="83"/>
      <c r="C83" s="83"/>
      <c r="D83" s="84"/>
      <c r="E83" s="334"/>
      <c r="F83" s="85"/>
      <c r="G83" s="283">
        <v>0</v>
      </c>
      <c r="I83" s="158"/>
      <c r="J83" s="158"/>
      <c r="K83" s="158"/>
      <c r="L83" s="158"/>
      <c r="M83" s="158"/>
      <c r="N83" s="158"/>
      <c r="O83" s="158"/>
      <c r="P83" s="158"/>
      <c r="Q83" s="158"/>
    </row>
    <row r="84" spans="1:17" ht="12.75">
      <c r="A84" s="89" t="s">
        <v>467</v>
      </c>
      <c r="B84" s="83"/>
      <c r="C84" s="83"/>
      <c r="D84" s="84"/>
      <c r="E84" s="334"/>
      <c r="F84" s="85"/>
      <c r="G84" s="283">
        <v>0</v>
      </c>
      <c r="I84" s="158"/>
      <c r="J84" s="158"/>
      <c r="K84" s="158"/>
      <c r="L84" s="158"/>
      <c r="M84" s="158"/>
      <c r="N84" s="158"/>
      <c r="O84" s="158"/>
      <c r="P84" s="158"/>
      <c r="Q84" s="158"/>
    </row>
    <row r="85" spans="1:17" ht="12.75">
      <c r="A85" s="89" t="s">
        <v>897</v>
      </c>
      <c r="B85" s="83"/>
      <c r="C85" s="83"/>
      <c r="D85" s="84"/>
      <c r="E85" s="334"/>
      <c r="F85" s="85"/>
      <c r="G85" s="283">
        <v>0</v>
      </c>
      <c r="I85" s="158"/>
      <c r="J85" s="158"/>
      <c r="K85" s="158"/>
      <c r="L85" s="158"/>
      <c r="M85" s="158"/>
      <c r="N85" s="158"/>
      <c r="O85" s="158"/>
      <c r="P85" s="158"/>
      <c r="Q85" s="158"/>
    </row>
    <row r="86" spans="1:17" ht="12.75">
      <c r="A86" s="261"/>
      <c r="B86" s="83"/>
      <c r="C86" s="83"/>
      <c r="D86" s="84"/>
      <c r="E86" s="334"/>
      <c r="F86" s="85"/>
      <c r="G86" s="283">
        <v>0</v>
      </c>
      <c r="I86" s="158"/>
      <c r="J86" s="158"/>
      <c r="K86" s="158"/>
      <c r="L86" s="158"/>
      <c r="M86" s="158"/>
      <c r="N86" s="158"/>
      <c r="O86" s="158"/>
      <c r="P86" s="158"/>
      <c r="Q86" s="158"/>
    </row>
    <row r="87" spans="1:17" ht="12.75">
      <c r="A87" s="261"/>
      <c r="B87" s="83"/>
      <c r="C87" s="83"/>
      <c r="D87" s="84"/>
      <c r="E87" s="334"/>
      <c r="F87" s="85"/>
      <c r="G87" s="283">
        <v>0</v>
      </c>
      <c r="I87" s="158"/>
      <c r="J87" s="158"/>
      <c r="K87" s="158"/>
      <c r="L87" s="158"/>
      <c r="M87" s="158"/>
      <c r="N87" s="158"/>
      <c r="O87" s="158"/>
      <c r="P87" s="158"/>
      <c r="Q87" s="158"/>
    </row>
    <row r="88" spans="1:17" ht="12.75">
      <c r="A88" s="261"/>
      <c r="B88" s="83"/>
      <c r="C88" s="83"/>
      <c r="D88" s="84"/>
      <c r="E88" s="334"/>
      <c r="F88" s="85"/>
      <c r="G88" s="283">
        <v>0</v>
      </c>
      <c r="I88" s="158"/>
      <c r="J88" s="158"/>
      <c r="K88" s="158"/>
      <c r="L88" s="158"/>
      <c r="M88" s="158"/>
      <c r="N88" s="158"/>
      <c r="O88" s="158"/>
      <c r="P88" s="158"/>
      <c r="Q88" s="158"/>
    </row>
    <row r="89" spans="1:17" ht="12.75">
      <c r="A89" s="261"/>
      <c r="B89" s="83"/>
      <c r="C89" s="83"/>
      <c r="D89" s="84"/>
      <c r="E89" s="334"/>
      <c r="F89" s="85"/>
      <c r="G89" s="283">
        <v>0</v>
      </c>
      <c r="I89" s="158"/>
      <c r="J89" s="158"/>
      <c r="K89" s="158"/>
      <c r="L89" s="158"/>
      <c r="M89" s="158"/>
      <c r="N89" s="158"/>
      <c r="O89" s="158"/>
      <c r="P89" s="158"/>
      <c r="Q89" s="158"/>
    </row>
    <row r="90" spans="1:17" ht="12.75">
      <c r="A90" s="261"/>
      <c r="B90" s="83"/>
      <c r="C90" s="83"/>
      <c r="D90" s="84"/>
      <c r="E90" s="334"/>
      <c r="F90" s="85"/>
      <c r="G90" s="283">
        <v>0</v>
      </c>
      <c r="I90" s="158"/>
      <c r="J90" s="158"/>
      <c r="K90" s="158"/>
      <c r="L90" s="158"/>
      <c r="M90" s="158"/>
      <c r="N90" s="158"/>
      <c r="O90" s="158"/>
      <c r="P90" s="158"/>
      <c r="Q90" s="158"/>
    </row>
    <row r="91" spans="1:17" ht="12.75">
      <c r="A91" s="261"/>
      <c r="B91" s="83"/>
      <c r="C91" s="83"/>
      <c r="D91" s="84"/>
      <c r="E91" s="334"/>
      <c r="F91" s="85"/>
      <c r="G91" s="283">
        <v>0</v>
      </c>
      <c r="I91" s="158"/>
      <c r="J91" s="158"/>
      <c r="K91" s="158"/>
      <c r="L91" s="158"/>
      <c r="M91" s="158"/>
      <c r="N91" s="158"/>
      <c r="O91" s="158"/>
      <c r="P91" s="158"/>
      <c r="Q91" s="158"/>
    </row>
    <row r="92" spans="1:17" ht="12.75">
      <c r="A92" s="261"/>
      <c r="B92" s="83"/>
      <c r="C92" s="83"/>
      <c r="D92" s="84"/>
      <c r="E92" s="334"/>
      <c r="F92" s="85"/>
      <c r="G92" s="283">
        <v>0</v>
      </c>
      <c r="I92" s="158"/>
      <c r="J92" s="158"/>
      <c r="K92" s="158"/>
      <c r="L92" s="158"/>
      <c r="M92" s="158"/>
      <c r="N92" s="158"/>
      <c r="O92" s="158"/>
      <c r="P92" s="158"/>
      <c r="Q92" s="158"/>
    </row>
    <row r="93" spans="1:17" ht="12.75">
      <c r="A93" s="261"/>
      <c r="B93" s="83"/>
      <c r="C93" s="83"/>
      <c r="D93" s="84"/>
      <c r="E93" s="334"/>
      <c r="F93" s="85"/>
      <c r="G93" s="283">
        <v>0</v>
      </c>
      <c r="I93" s="158"/>
      <c r="J93" s="158"/>
      <c r="K93" s="158"/>
      <c r="L93" s="158"/>
      <c r="M93" s="158"/>
      <c r="N93" s="158"/>
      <c r="O93" s="158"/>
      <c r="P93" s="158"/>
      <c r="Q93" s="158"/>
    </row>
    <row r="94" spans="1:17" ht="12.75">
      <c r="A94" s="261"/>
      <c r="B94" s="83"/>
      <c r="C94" s="83"/>
      <c r="D94" s="84"/>
      <c r="E94" s="334"/>
      <c r="F94" s="85"/>
      <c r="G94" s="283">
        <v>0</v>
      </c>
      <c r="I94" s="158"/>
      <c r="J94" s="158"/>
      <c r="K94" s="158"/>
      <c r="L94" s="158"/>
      <c r="M94" s="158"/>
      <c r="N94" s="158"/>
      <c r="O94" s="158"/>
      <c r="P94" s="158"/>
      <c r="Q94" s="158"/>
    </row>
    <row r="95" spans="1:17" ht="12.75">
      <c r="A95" s="261"/>
      <c r="B95" s="83"/>
      <c r="C95" s="83"/>
      <c r="D95" s="84"/>
      <c r="E95" s="334"/>
      <c r="F95" s="85"/>
      <c r="G95" s="283">
        <v>0</v>
      </c>
      <c r="I95" s="158"/>
      <c r="J95" s="158"/>
      <c r="K95" s="158"/>
      <c r="L95" s="158"/>
      <c r="M95" s="158"/>
      <c r="N95" s="158"/>
      <c r="O95" s="158"/>
      <c r="P95" s="158"/>
      <c r="Q95" s="158"/>
    </row>
    <row r="96" spans="1:17" ht="12.75">
      <c r="A96" s="87" t="s">
        <v>98</v>
      </c>
      <c r="B96" s="79"/>
      <c r="C96" s="79"/>
      <c r="D96" s="79"/>
      <c r="E96" s="328"/>
      <c r="F96" s="80"/>
      <c r="G96" s="284">
        <f>SUM(G80:G95)</f>
        <v>0</v>
      </c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ht="12.75">
      <c r="B97" s="74"/>
      <c r="C97" s="74"/>
      <c r="D97" s="74"/>
      <c r="E97" s="335"/>
      <c r="F97" s="86"/>
      <c r="G97" s="285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1:17" s="2" customFormat="1" ht="12.75">
      <c r="A98" s="2" t="s">
        <v>99</v>
      </c>
      <c r="E98" s="336"/>
      <c r="F98" s="52"/>
      <c r="G98" s="286">
        <f>+G58+G77+G96</f>
        <v>0</v>
      </c>
      <c r="I98" s="339"/>
      <c r="J98" s="339"/>
      <c r="K98" s="339"/>
      <c r="L98" s="339"/>
      <c r="M98" s="339"/>
      <c r="N98" s="339"/>
      <c r="O98" s="339"/>
      <c r="P98" s="339"/>
      <c r="Q98" s="339"/>
    </row>
    <row r="99" spans="5:17" ht="12.75">
      <c r="E99" s="337"/>
      <c r="F99" s="40"/>
      <c r="G99" s="285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1:17" ht="12.75">
      <c r="A100" s="158"/>
      <c r="B100" s="158"/>
      <c r="C100" s="158"/>
      <c r="D100" s="158"/>
      <c r="E100" s="338"/>
      <c r="F100" s="268"/>
      <c r="G100" s="287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1:17" ht="12.75">
      <c r="A101" s="158"/>
      <c r="B101" s="158"/>
      <c r="C101" s="158"/>
      <c r="D101" s="158"/>
      <c r="E101" s="338"/>
      <c r="F101" s="268"/>
      <c r="G101" s="287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1:7" ht="12.75">
      <c r="A102" s="158"/>
      <c r="B102" s="158"/>
      <c r="C102" s="158"/>
      <c r="D102" s="158"/>
      <c r="E102" s="338"/>
      <c r="F102" s="268"/>
      <c r="G102" s="287"/>
    </row>
    <row r="103" spans="1:7" ht="12.75">
      <c r="A103" s="158"/>
      <c r="B103" s="158"/>
      <c r="C103" s="158"/>
      <c r="D103" s="158"/>
      <c r="E103" s="338"/>
      <c r="F103" s="268"/>
      <c r="G103" s="268"/>
    </row>
    <row r="104" spans="1:7" ht="12.75">
      <c r="A104" s="158"/>
      <c r="B104" s="158"/>
      <c r="C104" s="158"/>
      <c r="D104" s="158"/>
      <c r="E104" s="338"/>
      <c r="F104" s="158"/>
      <c r="G104" s="158"/>
    </row>
    <row r="105" spans="1:7" ht="12.75">
      <c r="A105" s="158"/>
      <c r="B105" s="158"/>
      <c r="C105" s="158"/>
      <c r="D105" s="158"/>
      <c r="E105" s="338"/>
      <c r="F105" s="158"/>
      <c r="G105" s="158"/>
    </row>
    <row r="106" spans="1:7" ht="12.75">
      <c r="A106" s="158"/>
      <c r="B106" s="158"/>
      <c r="C106" s="158"/>
      <c r="D106" s="158"/>
      <c r="E106" s="338"/>
      <c r="F106" s="158"/>
      <c r="G106" s="158"/>
    </row>
    <row r="107" spans="1:7" ht="12.75">
      <c r="A107" s="158"/>
      <c r="B107" s="158"/>
      <c r="C107" s="158"/>
      <c r="D107" s="158"/>
      <c r="E107" s="338"/>
      <c r="F107" s="158"/>
      <c r="G107" s="158"/>
    </row>
    <row r="108" spans="1:7" ht="12.75">
      <c r="A108" s="158"/>
      <c r="B108" s="158"/>
      <c r="C108" s="158"/>
      <c r="D108" s="158"/>
      <c r="E108" s="338"/>
      <c r="F108" s="158"/>
      <c r="G108" s="158"/>
    </row>
    <row r="109" spans="1:7" ht="12.75">
      <c r="A109" s="158"/>
      <c r="B109" s="158"/>
      <c r="C109" s="158"/>
      <c r="D109" s="158"/>
      <c r="E109" s="338"/>
      <c r="F109" s="158"/>
      <c r="G109" s="158"/>
    </row>
    <row r="110" spans="1:7" ht="12.75">
      <c r="A110" s="158"/>
      <c r="B110" s="158"/>
      <c r="C110" s="158"/>
      <c r="D110" s="158"/>
      <c r="E110" s="338"/>
      <c r="F110" s="158"/>
      <c r="G110" s="158"/>
    </row>
    <row r="111" spans="1:7" ht="12.75">
      <c r="A111" s="158"/>
      <c r="B111" s="158"/>
      <c r="C111" s="158"/>
      <c r="D111" s="158"/>
      <c r="E111" s="338"/>
      <c r="F111" s="158"/>
      <c r="G111" s="158"/>
    </row>
    <row r="112" spans="1:7" ht="12.75">
      <c r="A112" s="158"/>
      <c r="B112" s="158"/>
      <c r="C112" s="158"/>
      <c r="D112" s="158"/>
      <c r="E112" s="338"/>
      <c r="F112" s="158"/>
      <c r="G112" s="158"/>
    </row>
    <row r="113" spans="1:7" ht="12.75">
      <c r="A113" s="158"/>
      <c r="B113" s="158"/>
      <c r="C113" s="158"/>
      <c r="D113" s="158"/>
      <c r="E113" s="338"/>
      <c r="F113" s="158"/>
      <c r="G113" s="158"/>
    </row>
    <row r="114" spans="1:7" ht="12.75">
      <c r="A114" s="158"/>
      <c r="B114" s="158"/>
      <c r="C114" s="158"/>
      <c r="D114" s="158"/>
      <c r="E114" s="338"/>
      <c r="F114" s="158"/>
      <c r="G114" s="158"/>
    </row>
    <row r="115" spans="1:7" ht="12.75">
      <c r="A115" s="158"/>
      <c r="B115" s="158"/>
      <c r="C115" s="158"/>
      <c r="D115" s="158"/>
      <c r="E115" s="338"/>
      <c r="F115" s="158"/>
      <c r="G115" s="158"/>
    </row>
    <row r="116" spans="1:7" ht="12.75">
      <c r="A116" s="158"/>
      <c r="B116" s="158"/>
      <c r="C116" s="158"/>
      <c r="D116" s="158"/>
      <c r="E116" s="338"/>
      <c r="F116" s="158"/>
      <c r="G116" s="158"/>
    </row>
    <row r="117" spans="1:7" ht="12.75">
      <c r="A117" s="158"/>
      <c r="B117" s="158"/>
      <c r="C117" s="158"/>
      <c r="D117" s="158"/>
      <c r="E117" s="338"/>
      <c r="F117" s="158"/>
      <c r="G117" s="158"/>
    </row>
    <row r="118" spans="1:7" ht="12.75">
      <c r="A118" s="158"/>
      <c r="B118" s="158"/>
      <c r="C118" s="158"/>
      <c r="D118" s="158"/>
      <c r="E118" s="338"/>
      <c r="F118" s="158"/>
      <c r="G118" s="158"/>
    </row>
    <row r="119" spans="1:7" ht="12.75">
      <c r="A119" s="158"/>
      <c r="B119" s="158"/>
      <c r="C119" s="158"/>
      <c r="D119" s="158"/>
      <c r="E119" s="338"/>
      <c r="F119" s="158"/>
      <c r="G119" s="158"/>
    </row>
    <row r="120" spans="1:7" ht="12.75">
      <c r="A120" s="158"/>
      <c r="B120" s="158"/>
      <c r="C120" s="158"/>
      <c r="D120" s="158"/>
      <c r="E120" s="338"/>
      <c r="F120" s="158"/>
      <c r="G120" s="158"/>
    </row>
    <row r="121" spans="1:7" ht="12.75">
      <c r="A121" s="158"/>
      <c r="B121" s="158"/>
      <c r="C121" s="158"/>
      <c r="D121" s="158"/>
      <c r="E121" s="338"/>
      <c r="F121" s="158"/>
      <c r="G121" s="158"/>
    </row>
    <row r="122" spans="1:7" ht="12.75">
      <c r="A122" s="158"/>
      <c r="B122" s="158"/>
      <c r="C122" s="158"/>
      <c r="D122" s="158"/>
      <c r="E122" s="338"/>
      <c r="F122" s="158"/>
      <c r="G122" s="158"/>
    </row>
    <row r="123" spans="1:7" ht="12.75">
      <c r="A123" s="158"/>
      <c r="B123" s="158"/>
      <c r="C123" s="158"/>
      <c r="D123" s="158"/>
      <c r="E123" s="338"/>
      <c r="F123" s="158"/>
      <c r="G123" s="158"/>
    </row>
    <row r="124" spans="1:7" ht="12.75">
      <c r="A124" s="158"/>
      <c r="B124" s="158"/>
      <c r="C124" s="158"/>
      <c r="D124" s="158"/>
      <c r="E124" s="338"/>
      <c r="F124" s="158"/>
      <c r="G124" s="158"/>
    </row>
    <row r="125" spans="1:7" ht="12.75">
      <c r="A125" s="158"/>
      <c r="B125" s="158"/>
      <c r="C125" s="158"/>
      <c r="D125" s="158"/>
      <c r="E125" s="338"/>
      <c r="F125" s="158"/>
      <c r="G125" s="158"/>
    </row>
    <row r="126" spans="1:7" ht="12.75">
      <c r="A126" s="158"/>
      <c r="B126" s="158"/>
      <c r="C126" s="158"/>
      <c r="D126" s="158"/>
      <c r="E126" s="338"/>
      <c r="F126" s="158"/>
      <c r="G126" s="158"/>
    </row>
    <row r="127" spans="1:7" ht="12.75">
      <c r="A127" s="158"/>
      <c r="B127" s="158"/>
      <c r="C127" s="158"/>
      <c r="D127" s="158"/>
      <c r="E127" s="338"/>
      <c r="F127" s="158"/>
      <c r="G127" s="158"/>
    </row>
    <row r="128" spans="1:7" ht="12.75">
      <c r="A128" s="158"/>
      <c r="B128" s="158"/>
      <c r="C128" s="158"/>
      <c r="D128" s="158"/>
      <c r="E128" s="338"/>
      <c r="F128" s="158"/>
      <c r="G128" s="158"/>
    </row>
    <row r="129" spans="1:7" ht="12.75">
      <c r="A129" s="158"/>
      <c r="B129" s="158"/>
      <c r="C129" s="158"/>
      <c r="D129" s="158"/>
      <c r="E129" s="338"/>
      <c r="F129" s="158"/>
      <c r="G129" s="158"/>
    </row>
    <row r="130" spans="1:7" ht="12.75">
      <c r="A130" s="158"/>
      <c r="B130" s="158"/>
      <c r="C130" s="158"/>
      <c r="D130" s="158"/>
      <c r="E130" s="338"/>
      <c r="F130" s="158"/>
      <c r="G130" s="158"/>
    </row>
    <row r="131" spans="1:7" ht="12.75">
      <c r="A131" s="158"/>
      <c r="B131" s="158"/>
      <c r="C131" s="158"/>
      <c r="D131" s="158"/>
      <c r="E131" s="338"/>
      <c r="F131" s="158"/>
      <c r="G131" s="158"/>
    </row>
    <row r="132" spans="1:7" ht="12.75">
      <c r="A132" s="158"/>
      <c r="B132" s="158"/>
      <c r="C132" s="158"/>
      <c r="D132" s="158"/>
      <c r="E132" s="338"/>
      <c r="F132" s="158"/>
      <c r="G132" s="158"/>
    </row>
    <row r="133" spans="1:7" ht="12.75">
      <c r="A133" s="158"/>
      <c r="B133" s="158"/>
      <c r="C133" s="158"/>
      <c r="D133" s="158"/>
      <c r="E133" s="338"/>
      <c r="F133" s="158"/>
      <c r="G133" s="158"/>
    </row>
    <row r="134" spans="1:7" ht="12.75">
      <c r="A134" s="158"/>
      <c r="B134" s="158"/>
      <c r="C134" s="158"/>
      <c r="D134" s="158"/>
      <c r="E134" s="338"/>
      <c r="F134" s="158"/>
      <c r="G134" s="158"/>
    </row>
    <row r="135" spans="1:7" ht="12.75">
      <c r="A135" s="158"/>
      <c r="B135" s="158"/>
      <c r="C135" s="158"/>
      <c r="D135" s="158"/>
      <c r="E135" s="338"/>
      <c r="F135" s="158"/>
      <c r="G135" s="158"/>
    </row>
    <row r="136" spans="1:7" ht="12.75">
      <c r="A136" s="158"/>
      <c r="B136" s="158"/>
      <c r="C136" s="158"/>
      <c r="D136" s="158"/>
      <c r="E136" s="338"/>
      <c r="F136" s="158"/>
      <c r="G136" s="158"/>
    </row>
    <row r="137" spans="1:7" ht="12.75">
      <c r="A137" s="158"/>
      <c r="B137" s="158"/>
      <c r="C137" s="158"/>
      <c r="D137" s="158"/>
      <c r="E137" s="338"/>
      <c r="F137" s="158"/>
      <c r="G137" s="158"/>
    </row>
    <row r="138" spans="1:7" ht="12.75">
      <c r="A138" s="158"/>
      <c r="B138" s="158"/>
      <c r="C138" s="158"/>
      <c r="D138" s="158"/>
      <c r="E138" s="338"/>
      <c r="F138" s="158"/>
      <c r="G138" s="158"/>
    </row>
    <row r="139" spans="1:7" ht="12.75">
      <c r="A139" s="158"/>
      <c r="B139" s="158"/>
      <c r="C139" s="158"/>
      <c r="D139" s="158"/>
      <c r="E139" s="338"/>
      <c r="F139" s="158"/>
      <c r="G139" s="158"/>
    </row>
    <row r="140" spans="1:7" ht="12.75">
      <c r="A140" s="158"/>
      <c r="B140" s="158"/>
      <c r="C140" s="158"/>
      <c r="D140" s="158"/>
      <c r="E140" s="338"/>
      <c r="F140" s="158"/>
      <c r="G140" s="158"/>
    </row>
    <row r="141" spans="1:7" ht="12.75">
      <c r="A141" s="158"/>
      <c r="B141" s="158"/>
      <c r="C141" s="158"/>
      <c r="D141" s="158"/>
      <c r="E141" s="338"/>
      <c r="F141" s="158"/>
      <c r="G141" s="158"/>
    </row>
    <row r="142" spans="1:7" ht="12.75">
      <c r="A142" s="158"/>
      <c r="B142" s="158"/>
      <c r="C142" s="158"/>
      <c r="D142" s="158"/>
      <c r="E142" s="338"/>
      <c r="F142" s="158"/>
      <c r="G142" s="158"/>
    </row>
    <row r="143" spans="1:7" ht="12.75">
      <c r="A143" s="158"/>
      <c r="B143" s="158"/>
      <c r="C143" s="158"/>
      <c r="D143" s="158"/>
      <c r="E143" s="338"/>
      <c r="F143" s="158"/>
      <c r="G143" s="158"/>
    </row>
    <row r="144" spans="1:7" ht="12.75">
      <c r="A144" s="158"/>
      <c r="B144" s="158"/>
      <c r="C144" s="158"/>
      <c r="D144" s="158"/>
      <c r="E144" s="338"/>
      <c r="F144" s="158"/>
      <c r="G144" s="158"/>
    </row>
    <row r="145" spans="1:7" ht="12.75">
      <c r="A145" s="158"/>
      <c r="B145" s="158"/>
      <c r="C145" s="158"/>
      <c r="D145" s="158"/>
      <c r="E145" s="338"/>
      <c r="F145" s="158"/>
      <c r="G145" s="158"/>
    </row>
    <row r="146" spans="1:7" ht="12.75">
      <c r="A146" s="158"/>
      <c r="B146" s="158"/>
      <c r="C146" s="158"/>
      <c r="D146" s="158"/>
      <c r="E146" s="338"/>
      <c r="F146" s="158"/>
      <c r="G146" s="158"/>
    </row>
    <row r="147" spans="1:7" ht="12.75">
      <c r="A147" s="158"/>
      <c r="B147" s="158"/>
      <c r="C147" s="158"/>
      <c r="D147" s="158"/>
      <c r="E147" s="338"/>
      <c r="F147" s="158"/>
      <c r="G147" s="158"/>
    </row>
    <row r="148" spans="1:7" ht="12.75">
      <c r="A148" s="158"/>
      <c r="B148" s="158"/>
      <c r="C148" s="158"/>
      <c r="D148" s="158"/>
      <c r="E148" s="338"/>
      <c r="F148" s="158"/>
      <c r="G148" s="158"/>
    </row>
    <row r="149" spans="1:7" ht="12.75">
      <c r="A149" s="158"/>
      <c r="B149" s="158"/>
      <c r="C149" s="158"/>
      <c r="D149" s="158"/>
      <c r="E149" s="338"/>
      <c r="F149" s="158"/>
      <c r="G149" s="158"/>
    </row>
    <row r="150" ht="12.75">
      <c r="E150" s="337"/>
    </row>
    <row r="151" ht="12.75">
      <c r="E151" s="337"/>
    </row>
    <row r="152" ht="12.75">
      <c r="E152" s="337"/>
    </row>
    <row r="153" ht="12.75">
      <c r="E153" s="337"/>
    </row>
    <row r="154" ht="12.75">
      <c r="E154" s="337"/>
    </row>
    <row r="155" ht="12.75">
      <c r="E155" s="337"/>
    </row>
    <row r="156" ht="12.75">
      <c r="E156" s="337"/>
    </row>
    <row r="157" ht="12.75">
      <c r="E157" s="337"/>
    </row>
    <row r="158" ht="12.75">
      <c r="E158" s="337"/>
    </row>
    <row r="159" ht="12.75">
      <c r="E159" s="337"/>
    </row>
    <row r="160" ht="12.75">
      <c r="E160" s="337"/>
    </row>
    <row r="161" ht="12.75">
      <c r="E161" s="337"/>
    </row>
    <row r="162" ht="12.75">
      <c r="E162" s="337"/>
    </row>
    <row r="163" ht="12.75">
      <c r="E163" s="337"/>
    </row>
    <row r="164" ht="12.75">
      <c r="E164" s="337"/>
    </row>
    <row r="165" ht="12.75">
      <c r="E165" s="337"/>
    </row>
    <row r="166" ht="12.75">
      <c r="E166" s="337"/>
    </row>
    <row r="167" ht="12.75">
      <c r="E167" s="337"/>
    </row>
    <row r="168" ht="12.75">
      <c r="E168" s="337"/>
    </row>
    <row r="169" ht="12.75">
      <c r="E169" s="337"/>
    </row>
    <row r="170" ht="12.75">
      <c r="E170" s="337"/>
    </row>
    <row r="171" ht="12.75">
      <c r="E171" s="337"/>
    </row>
    <row r="172" ht="12.75">
      <c r="E172" s="337"/>
    </row>
    <row r="173" ht="12.75">
      <c r="E173" s="337"/>
    </row>
    <row r="174" ht="12.75">
      <c r="E174" s="337"/>
    </row>
    <row r="175" ht="12.75">
      <c r="E175" s="337"/>
    </row>
    <row r="176" ht="12.75">
      <c r="E176" s="337"/>
    </row>
    <row r="177" ht="12.75">
      <c r="E177" s="337"/>
    </row>
    <row r="178" ht="12.75">
      <c r="E178" s="337"/>
    </row>
    <row r="179" ht="12.75">
      <c r="E179" s="337"/>
    </row>
    <row r="180" ht="12.75">
      <c r="E180" s="337"/>
    </row>
    <row r="181" ht="12.75">
      <c r="E181" s="337"/>
    </row>
    <row r="182" ht="12.75">
      <c r="E182" s="337"/>
    </row>
    <row r="183" ht="12.75">
      <c r="E183" s="337"/>
    </row>
    <row r="184" ht="12.75">
      <c r="E184" s="337"/>
    </row>
    <row r="185" ht="12.75">
      <c r="E185" s="337"/>
    </row>
    <row r="186" ht="12.75">
      <c r="E186" s="337"/>
    </row>
    <row r="187" ht="12.75">
      <c r="E187" s="337"/>
    </row>
    <row r="188" ht="12.75">
      <c r="E188" s="337"/>
    </row>
    <row r="189" ht="12.75">
      <c r="E189" s="337"/>
    </row>
    <row r="190" ht="12.75">
      <c r="E190" s="337"/>
    </row>
    <row r="191" ht="12.75">
      <c r="E191" s="337"/>
    </row>
    <row r="192" ht="12.75">
      <c r="E192" s="337"/>
    </row>
    <row r="193" ht="12.75">
      <c r="E193" s="337"/>
    </row>
    <row r="194" ht="12.75">
      <c r="E194" s="337"/>
    </row>
    <row r="195" ht="12.75">
      <c r="E195" s="337"/>
    </row>
    <row r="196" ht="12.75">
      <c r="E196" s="337"/>
    </row>
    <row r="197" ht="12.75">
      <c r="E197" s="337"/>
    </row>
    <row r="198" ht="12.75">
      <c r="E198" s="337"/>
    </row>
    <row r="199" ht="12.75">
      <c r="E199" s="337"/>
    </row>
    <row r="200" ht="12.75">
      <c r="E200" s="337"/>
    </row>
    <row r="201" ht="12.75">
      <c r="E201" s="337"/>
    </row>
    <row r="202" ht="12.75">
      <c r="E202" s="337"/>
    </row>
    <row r="203" ht="12.75">
      <c r="E203" s="337"/>
    </row>
    <row r="204" ht="12.75">
      <c r="E204" s="337"/>
    </row>
    <row r="205" ht="12.75">
      <c r="E205" s="337"/>
    </row>
    <row r="206" ht="12.75">
      <c r="E206" s="337"/>
    </row>
    <row r="207" ht="12.75">
      <c r="E207" s="337"/>
    </row>
    <row r="208" ht="12.75">
      <c r="E208" s="337"/>
    </row>
    <row r="209" ht="12.75">
      <c r="E209" s="337"/>
    </row>
    <row r="210" ht="12.75">
      <c r="E210" s="337"/>
    </row>
    <row r="211" ht="12.75">
      <c r="E211" s="337"/>
    </row>
    <row r="212" ht="12.75">
      <c r="E212" s="337"/>
    </row>
    <row r="213" ht="12.75">
      <c r="E213" s="337"/>
    </row>
    <row r="214" ht="12.75">
      <c r="E214" s="337"/>
    </row>
    <row r="215" ht="12.75">
      <c r="E215" s="337"/>
    </row>
    <row r="216" ht="12.75">
      <c r="E216" s="337"/>
    </row>
    <row r="217" ht="12.75">
      <c r="E217" s="337"/>
    </row>
    <row r="218" ht="12.75">
      <c r="E218" s="337"/>
    </row>
    <row r="219" ht="12.75">
      <c r="E219" s="337"/>
    </row>
    <row r="220" ht="12.75">
      <c r="E220" s="337"/>
    </row>
    <row r="221" ht="12.75">
      <c r="E221" s="337"/>
    </row>
    <row r="222" ht="12.75">
      <c r="E222" s="337"/>
    </row>
    <row r="223" ht="12.75">
      <c r="E223" s="337"/>
    </row>
    <row r="224" ht="12.75">
      <c r="E224" s="337"/>
    </row>
    <row r="225" ht="12.75">
      <c r="E225" s="337"/>
    </row>
    <row r="226" ht="12.75">
      <c r="E226" s="337"/>
    </row>
    <row r="227" ht="12.75">
      <c r="E227" s="337"/>
    </row>
    <row r="228" ht="12.75">
      <c r="E228" s="337"/>
    </row>
    <row r="229" ht="12.75">
      <c r="E229" s="337"/>
    </row>
    <row r="230" ht="12.75">
      <c r="E230" s="337"/>
    </row>
    <row r="231" ht="12.75">
      <c r="E231" s="337"/>
    </row>
    <row r="232" ht="12.75">
      <c r="E232" s="337"/>
    </row>
    <row r="233" ht="12.75">
      <c r="E233" s="337"/>
    </row>
    <row r="234" ht="12.75">
      <c r="E234" s="337"/>
    </row>
    <row r="235" ht="12.75">
      <c r="E235" s="337"/>
    </row>
    <row r="236" ht="12.75">
      <c r="E236" s="337"/>
    </row>
    <row r="237" ht="12.75">
      <c r="E237" s="337"/>
    </row>
    <row r="238" ht="12.75">
      <c r="E238" s="337"/>
    </row>
    <row r="239" ht="12.75">
      <c r="E239" s="337"/>
    </row>
    <row r="240" ht="12.75">
      <c r="E240" s="337"/>
    </row>
    <row r="241" ht="12.75">
      <c r="E241" s="337"/>
    </row>
    <row r="242" ht="12.75">
      <c r="E242" s="337"/>
    </row>
    <row r="243" ht="12.75">
      <c r="E243" s="337"/>
    </row>
    <row r="244" ht="12.75">
      <c r="E244" s="337"/>
    </row>
    <row r="245" ht="12.75">
      <c r="E245" s="337"/>
    </row>
    <row r="246" ht="12.75">
      <c r="E246" s="337"/>
    </row>
    <row r="247" ht="12.75">
      <c r="E247" s="337"/>
    </row>
    <row r="248" ht="12.75">
      <c r="E248" s="337"/>
    </row>
    <row r="249" ht="12.75">
      <c r="E249" s="337"/>
    </row>
    <row r="250" ht="12.75">
      <c r="E250" s="337"/>
    </row>
    <row r="251" ht="12.75">
      <c r="E251" s="337"/>
    </row>
    <row r="252" ht="12.75">
      <c r="E252" s="337"/>
    </row>
    <row r="253" ht="12.75">
      <c r="E253" s="337"/>
    </row>
    <row r="254" ht="12.75">
      <c r="E254" s="337"/>
    </row>
    <row r="255" ht="12.75">
      <c r="E255" s="337"/>
    </row>
    <row r="256" ht="12.75">
      <c r="E256" s="337"/>
    </row>
    <row r="257" ht="12.75">
      <c r="E257" s="337"/>
    </row>
    <row r="258" ht="12.75">
      <c r="E258" s="337"/>
    </row>
    <row r="259" ht="12.75">
      <c r="E259" s="337"/>
    </row>
    <row r="260" ht="12.75">
      <c r="E260" s="337"/>
    </row>
    <row r="261" ht="12.75">
      <c r="E261" s="337"/>
    </row>
    <row r="262" ht="12.75">
      <c r="E262" s="337"/>
    </row>
    <row r="263" ht="12.75">
      <c r="E263" s="337"/>
    </row>
    <row r="264" ht="12.75">
      <c r="E264" s="337"/>
    </row>
    <row r="265" ht="12.75">
      <c r="E265" s="337"/>
    </row>
    <row r="266" ht="12.75">
      <c r="E266" s="337"/>
    </row>
    <row r="267" ht="12.75">
      <c r="E267" s="337"/>
    </row>
    <row r="268" ht="12.75">
      <c r="E268" s="337"/>
    </row>
    <row r="269" ht="12.75">
      <c r="E269" s="337"/>
    </row>
    <row r="270" ht="12.75">
      <c r="E270" s="337"/>
    </row>
    <row r="271" ht="12.75">
      <c r="E271" s="337"/>
    </row>
    <row r="272" ht="12.75">
      <c r="E272" s="337"/>
    </row>
    <row r="273" ht="12.75">
      <c r="E273" s="337"/>
    </row>
    <row r="274" ht="12.75">
      <c r="E274" s="337"/>
    </row>
    <row r="275" ht="12.75">
      <c r="E275" s="337"/>
    </row>
    <row r="276" ht="12.75">
      <c r="E276" s="337"/>
    </row>
    <row r="277" ht="12.75">
      <c r="E277" s="337"/>
    </row>
    <row r="278" ht="12.75">
      <c r="E278" s="337"/>
    </row>
    <row r="279" ht="12.75">
      <c r="E279" s="337"/>
    </row>
    <row r="280" ht="12.75">
      <c r="E280" s="337"/>
    </row>
    <row r="281" ht="12.75">
      <c r="E281" s="337"/>
    </row>
    <row r="282" ht="12.75">
      <c r="E282" s="337"/>
    </row>
    <row r="283" ht="12.75">
      <c r="E283" s="337"/>
    </row>
    <row r="284" ht="12.75">
      <c r="E284" s="337"/>
    </row>
    <row r="285" ht="12.75">
      <c r="E285" s="337"/>
    </row>
    <row r="286" ht="12.75">
      <c r="E286" s="337"/>
    </row>
    <row r="287" ht="12.75">
      <c r="E287" s="337"/>
    </row>
    <row r="288" ht="12.75">
      <c r="E288" s="337"/>
    </row>
    <row r="289" ht="12.75">
      <c r="E289" s="337"/>
    </row>
    <row r="290" ht="12.75">
      <c r="E290" s="337"/>
    </row>
    <row r="291" ht="12.75">
      <c r="E291" s="337"/>
    </row>
    <row r="292" ht="12.75">
      <c r="E292" s="337"/>
    </row>
    <row r="293" ht="12.75">
      <c r="E293" s="337"/>
    </row>
    <row r="294" ht="12.75">
      <c r="E294" s="337"/>
    </row>
    <row r="295" ht="12.75">
      <c r="E295" s="337"/>
    </row>
    <row r="296" ht="12.75">
      <c r="E296" s="337"/>
    </row>
    <row r="297" ht="12.75">
      <c r="E297" s="337"/>
    </row>
    <row r="298" ht="12.75">
      <c r="E298" s="337"/>
    </row>
    <row r="299" ht="12.75">
      <c r="E299" s="337"/>
    </row>
    <row r="300" ht="12.75">
      <c r="E300" s="337"/>
    </row>
    <row r="301" ht="12.75">
      <c r="E301" s="337"/>
    </row>
    <row r="302" ht="12.75">
      <c r="E302" s="337"/>
    </row>
    <row r="303" ht="12.75">
      <c r="E303" s="337"/>
    </row>
    <row r="304" ht="12.75">
      <c r="E304" s="337"/>
    </row>
    <row r="305" ht="12.75">
      <c r="E305" s="337"/>
    </row>
    <row r="306" ht="12.75">
      <c r="E306" s="337"/>
    </row>
    <row r="307" ht="12.75">
      <c r="E307" s="337"/>
    </row>
    <row r="308" ht="12.75">
      <c r="E308" s="337"/>
    </row>
    <row r="309" ht="12.75">
      <c r="E309" s="337"/>
    </row>
    <row r="310" ht="12.75">
      <c r="E310" s="337"/>
    </row>
    <row r="311" ht="12.75">
      <c r="E311" s="337"/>
    </row>
    <row r="312" ht="12.75">
      <c r="E312" s="337"/>
    </row>
    <row r="313" ht="12.75">
      <c r="E313" s="337"/>
    </row>
    <row r="314" ht="12.75">
      <c r="E314" s="337"/>
    </row>
    <row r="315" ht="12.75">
      <c r="E315" s="337"/>
    </row>
    <row r="316" ht="12.75">
      <c r="E316" s="337"/>
    </row>
    <row r="317" ht="12.75">
      <c r="E317" s="337"/>
    </row>
    <row r="318" ht="12.75">
      <c r="E318" s="337"/>
    </row>
    <row r="319" ht="12.75">
      <c r="E319" s="337"/>
    </row>
    <row r="320" ht="12.75">
      <c r="E320" s="337"/>
    </row>
    <row r="321" ht="12.75">
      <c r="E321" s="337"/>
    </row>
    <row r="322" ht="12.75">
      <c r="E322" s="337"/>
    </row>
    <row r="323" ht="12.75">
      <c r="E323" s="337"/>
    </row>
    <row r="324" ht="12.75">
      <c r="E324" s="337"/>
    </row>
    <row r="325" ht="12.75">
      <c r="E325" s="337"/>
    </row>
    <row r="326" ht="12.75">
      <c r="E326" s="337"/>
    </row>
    <row r="327" ht="12.75">
      <c r="E327" s="337"/>
    </row>
    <row r="328" ht="12.75">
      <c r="E328" s="337"/>
    </row>
    <row r="329" ht="12.75">
      <c r="E329" s="337"/>
    </row>
    <row r="330" ht="12.75">
      <c r="E330" s="337"/>
    </row>
    <row r="331" ht="12.75">
      <c r="E331" s="337"/>
    </row>
    <row r="332" ht="12.75">
      <c r="E332" s="337"/>
    </row>
    <row r="333" ht="12.75">
      <c r="E333" s="337"/>
    </row>
    <row r="334" ht="12.75">
      <c r="E334" s="337"/>
    </row>
    <row r="335" ht="12.75">
      <c r="E335" s="337"/>
    </row>
    <row r="336" ht="12.75">
      <c r="E336" s="337"/>
    </row>
    <row r="337" ht="12.75">
      <c r="E337" s="337"/>
    </row>
    <row r="338" ht="12.75">
      <c r="E338" s="337"/>
    </row>
    <row r="339" ht="12.75">
      <c r="E339" s="337"/>
    </row>
    <row r="340" ht="12.75">
      <c r="E340" s="337"/>
    </row>
    <row r="341" ht="12.75">
      <c r="E341" s="337"/>
    </row>
    <row r="342" ht="12.75">
      <c r="E342" s="337"/>
    </row>
    <row r="343" ht="12.75">
      <c r="E343" s="337"/>
    </row>
    <row r="344" ht="12.75">
      <c r="E344" s="337"/>
    </row>
    <row r="345" ht="12.75">
      <c r="E345" s="337"/>
    </row>
    <row r="346" ht="12.75">
      <c r="E346" s="337"/>
    </row>
    <row r="347" ht="12.75">
      <c r="E347" s="337"/>
    </row>
    <row r="348" ht="12.75">
      <c r="E348" s="337"/>
    </row>
    <row r="349" ht="12.75">
      <c r="E349" s="337"/>
    </row>
    <row r="350" ht="12.75">
      <c r="E350" s="337"/>
    </row>
    <row r="351" ht="12.75">
      <c r="E351" s="337"/>
    </row>
    <row r="352" ht="12.75">
      <c r="E352" s="337"/>
    </row>
    <row r="353" ht="12.75">
      <c r="E353" s="337"/>
    </row>
    <row r="354" ht="12.75">
      <c r="E354" s="337"/>
    </row>
    <row r="355" ht="12.75">
      <c r="E355" s="337"/>
    </row>
    <row r="356" ht="12.75">
      <c r="E356" s="337"/>
    </row>
    <row r="357" ht="12.75">
      <c r="E357" s="337"/>
    </row>
    <row r="358" ht="12.75">
      <c r="E358" s="337"/>
    </row>
    <row r="359" ht="12.75">
      <c r="E359" s="337"/>
    </row>
    <row r="360" ht="12.75">
      <c r="E360" s="337"/>
    </row>
    <row r="361" ht="12.75">
      <c r="E361" s="337"/>
    </row>
    <row r="362" ht="12.75">
      <c r="E362" s="337"/>
    </row>
    <row r="363" ht="12.75">
      <c r="E363" s="337"/>
    </row>
    <row r="364" ht="12.75">
      <c r="E364" s="337"/>
    </row>
    <row r="365" ht="12.75">
      <c r="E365" s="337"/>
    </row>
    <row r="366" ht="12.75">
      <c r="E366" s="337"/>
    </row>
    <row r="367" ht="12.75">
      <c r="E367" s="337"/>
    </row>
    <row r="368" ht="12.75">
      <c r="E368" s="337"/>
    </row>
    <row r="369" ht="12.75">
      <c r="E369" s="337"/>
    </row>
    <row r="370" ht="12.75">
      <c r="E370" s="337"/>
    </row>
    <row r="371" ht="12.75">
      <c r="E371" s="337"/>
    </row>
    <row r="372" ht="12.75">
      <c r="E372" s="337"/>
    </row>
    <row r="373" ht="12.75">
      <c r="E373" s="337"/>
    </row>
    <row r="374" ht="12.75">
      <c r="E374" s="337"/>
    </row>
    <row r="375" ht="12.75">
      <c r="E375" s="337"/>
    </row>
    <row r="376" ht="12.75">
      <c r="E376" s="337"/>
    </row>
    <row r="377" ht="12.75">
      <c r="E377" s="337"/>
    </row>
    <row r="378" ht="12.75">
      <c r="E378" s="337"/>
    </row>
    <row r="379" ht="12.75">
      <c r="E379" s="337"/>
    </row>
    <row r="380" ht="12.75">
      <c r="E380" s="337"/>
    </row>
    <row r="381" ht="12.75">
      <c r="E381" s="337"/>
    </row>
    <row r="382" ht="12.75">
      <c r="E382" s="337"/>
    </row>
    <row r="383" ht="12.75">
      <c r="E383" s="337"/>
    </row>
    <row r="384" ht="12.75">
      <c r="E384" s="337"/>
    </row>
    <row r="385" ht="12.75">
      <c r="E385" s="337"/>
    </row>
    <row r="386" ht="12.75">
      <c r="E386" s="337"/>
    </row>
    <row r="387" ht="12.75">
      <c r="E387" s="337"/>
    </row>
    <row r="388" ht="12.75">
      <c r="E388" s="337"/>
    </row>
    <row r="389" ht="12.75">
      <c r="E389" s="337"/>
    </row>
    <row r="390" ht="12.75">
      <c r="E390" s="337"/>
    </row>
    <row r="391" ht="12.75">
      <c r="E391" s="337"/>
    </row>
    <row r="392" ht="12.75">
      <c r="E392" s="337"/>
    </row>
    <row r="393" ht="12.75">
      <c r="E393" s="337"/>
    </row>
    <row r="394" ht="12.75">
      <c r="E394" s="337"/>
    </row>
    <row r="395" ht="12.75">
      <c r="E395" s="337"/>
    </row>
    <row r="396" ht="12.75">
      <c r="E396" s="337"/>
    </row>
    <row r="397" ht="12.75">
      <c r="E397" s="337"/>
    </row>
    <row r="398" ht="12.75">
      <c r="E398" s="337"/>
    </row>
    <row r="399" ht="12.75">
      <c r="E399" s="337"/>
    </row>
    <row r="400" ht="12.75">
      <c r="E400" s="337"/>
    </row>
    <row r="401" ht="12.75">
      <c r="E401" s="337"/>
    </row>
    <row r="402" ht="12.75">
      <c r="E402" s="337"/>
    </row>
    <row r="403" ht="12.75">
      <c r="E403" s="337"/>
    </row>
    <row r="404" ht="12.75">
      <c r="E404" s="337"/>
    </row>
    <row r="405" ht="12.75">
      <c r="E405" s="337"/>
    </row>
    <row r="406" ht="12.75">
      <c r="E406" s="337"/>
    </row>
    <row r="407" ht="12.75">
      <c r="E407" s="337"/>
    </row>
    <row r="408" ht="12.75">
      <c r="E408" s="337"/>
    </row>
    <row r="409" ht="12.75">
      <c r="E409" s="337"/>
    </row>
    <row r="410" ht="12.75">
      <c r="E410" s="337"/>
    </row>
    <row r="411" ht="12.75">
      <c r="E411" s="337"/>
    </row>
    <row r="412" ht="12.75">
      <c r="E412" s="337"/>
    </row>
    <row r="413" ht="12.75">
      <c r="E413" s="337"/>
    </row>
    <row r="414" ht="12.75">
      <c r="E414" s="337"/>
    </row>
    <row r="415" ht="12.75">
      <c r="E415" s="337"/>
    </row>
    <row r="416" ht="12.75">
      <c r="E416" s="337"/>
    </row>
    <row r="417" ht="12.75">
      <c r="E417" s="337"/>
    </row>
    <row r="418" ht="12.75">
      <c r="E418" s="337"/>
    </row>
    <row r="419" ht="12.75">
      <c r="E419" s="337"/>
    </row>
    <row r="420" ht="12.75">
      <c r="E420" s="337"/>
    </row>
    <row r="421" ht="12.75">
      <c r="E421" s="337"/>
    </row>
    <row r="422" ht="12.75">
      <c r="E422" s="337"/>
    </row>
    <row r="423" ht="12.75">
      <c r="E423" s="337"/>
    </row>
    <row r="424" ht="12.75">
      <c r="E424" s="337"/>
    </row>
    <row r="425" ht="12.75">
      <c r="E425" s="337"/>
    </row>
    <row r="426" ht="12.75">
      <c r="E426" s="337"/>
    </row>
    <row r="427" ht="12.75">
      <c r="E427" s="337"/>
    </row>
    <row r="428" ht="12.75">
      <c r="E428" s="337"/>
    </row>
    <row r="429" ht="12.75">
      <c r="E429" s="337"/>
    </row>
    <row r="430" ht="12.75">
      <c r="E430" s="337"/>
    </row>
    <row r="431" ht="12.75">
      <c r="E431" s="337"/>
    </row>
    <row r="432" ht="12.75">
      <c r="E432" s="337"/>
    </row>
    <row r="433" ht="12.75">
      <c r="E433" s="337"/>
    </row>
    <row r="434" ht="12.75">
      <c r="E434" s="337"/>
    </row>
    <row r="435" ht="12.75">
      <c r="E435" s="337"/>
    </row>
    <row r="436" ht="12.75">
      <c r="E436" s="337"/>
    </row>
    <row r="437" ht="12.75">
      <c r="E437" s="337"/>
    </row>
    <row r="438" ht="12.75">
      <c r="E438" s="337"/>
    </row>
    <row r="439" ht="12.75">
      <c r="E439" s="337"/>
    </row>
    <row r="440" ht="12.75">
      <c r="E440" s="337"/>
    </row>
    <row r="441" ht="12.75">
      <c r="E441" s="337"/>
    </row>
    <row r="442" ht="12.75">
      <c r="E442" s="337"/>
    </row>
    <row r="443" ht="12.75">
      <c r="E443" s="337"/>
    </row>
    <row r="444" ht="12.75">
      <c r="E444" s="337"/>
    </row>
    <row r="445" ht="12.75">
      <c r="E445" s="337"/>
    </row>
    <row r="446" ht="12.75">
      <c r="E446" s="337"/>
    </row>
    <row r="447" ht="12.75">
      <c r="E447" s="337"/>
    </row>
    <row r="448" ht="12.75">
      <c r="E448" s="337"/>
    </row>
    <row r="449" ht="12.75">
      <c r="E449" s="337"/>
    </row>
    <row r="450" ht="12.75">
      <c r="E450" s="337"/>
    </row>
    <row r="451" ht="12.75">
      <c r="E451" s="337"/>
    </row>
    <row r="452" ht="12.75">
      <c r="E452" s="337"/>
    </row>
    <row r="453" ht="12.75">
      <c r="E453" s="337"/>
    </row>
    <row r="454" ht="12.75">
      <c r="E454" s="337"/>
    </row>
    <row r="455" ht="12.75">
      <c r="E455" s="337"/>
    </row>
    <row r="456" ht="12.75">
      <c r="E456" s="337"/>
    </row>
    <row r="457" ht="12.75">
      <c r="E457" s="337"/>
    </row>
    <row r="458" ht="12.75">
      <c r="E458" s="337"/>
    </row>
    <row r="459" ht="12.75">
      <c r="E459" s="337"/>
    </row>
    <row r="460" ht="12.75">
      <c r="E460" s="337"/>
    </row>
    <row r="461" ht="12.75">
      <c r="E461" s="337"/>
    </row>
    <row r="462" ht="12.75">
      <c r="E462" s="337"/>
    </row>
    <row r="463" ht="12.75">
      <c r="E463" s="337"/>
    </row>
    <row r="464" ht="12.75">
      <c r="E464" s="337"/>
    </row>
    <row r="465" ht="12.75">
      <c r="E465" s="337"/>
    </row>
    <row r="466" ht="12.75">
      <c r="E466" s="337"/>
    </row>
    <row r="467" ht="12.75">
      <c r="E467" s="337"/>
    </row>
    <row r="468" ht="12.75">
      <c r="E468" s="337"/>
    </row>
    <row r="469" ht="12.75">
      <c r="E469" s="337"/>
    </row>
    <row r="470" ht="12.75">
      <c r="E470" s="337"/>
    </row>
    <row r="471" ht="12.75">
      <c r="E471" s="337"/>
    </row>
    <row r="472" ht="12.75">
      <c r="E472" s="337"/>
    </row>
    <row r="473" ht="12.75">
      <c r="E473" s="337"/>
    </row>
    <row r="474" ht="12.75">
      <c r="E474" s="337"/>
    </row>
    <row r="475" ht="12.75">
      <c r="E475" s="337"/>
    </row>
    <row r="476" ht="12.75">
      <c r="E476" s="337"/>
    </row>
    <row r="477" ht="12.75">
      <c r="E477" s="337"/>
    </row>
    <row r="478" ht="12.75">
      <c r="E478" s="337"/>
    </row>
    <row r="479" ht="12.75">
      <c r="E479" s="337"/>
    </row>
    <row r="480" ht="12.75">
      <c r="E480" s="337"/>
    </row>
    <row r="481" ht="12.75">
      <c r="E481" s="337"/>
    </row>
    <row r="482" ht="12.75">
      <c r="E482" s="337"/>
    </row>
    <row r="483" ht="12.75">
      <c r="E483" s="337"/>
    </row>
    <row r="484" ht="12.75">
      <c r="E484" s="337"/>
    </row>
    <row r="485" ht="12.75">
      <c r="E485" s="337"/>
    </row>
    <row r="486" ht="12.75">
      <c r="E486" s="337"/>
    </row>
    <row r="487" ht="12.75">
      <c r="E487" s="337"/>
    </row>
    <row r="488" ht="12.75">
      <c r="E488" s="337"/>
    </row>
    <row r="489" ht="12.75">
      <c r="E489" s="337"/>
    </row>
    <row r="490" ht="12.75">
      <c r="E490" s="337"/>
    </row>
    <row r="491" ht="12.75">
      <c r="E491" s="337"/>
    </row>
    <row r="492" ht="12.75">
      <c r="E492" s="337"/>
    </row>
    <row r="493" ht="12.75">
      <c r="E493" s="337"/>
    </row>
    <row r="494" ht="12.75">
      <c r="E494" s="337"/>
    </row>
    <row r="495" ht="12.75">
      <c r="E495" s="337"/>
    </row>
    <row r="496" ht="12.75">
      <c r="E496" s="337"/>
    </row>
    <row r="497" ht="12.75">
      <c r="E497" s="337"/>
    </row>
    <row r="498" ht="12.75">
      <c r="E498" s="337"/>
    </row>
    <row r="499" ht="12.75">
      <c r="E499" s="337"/>
    </row>
    <row r="500" ht="12.75">
      <c r="E500" s="337"/>
    </row>
    <row r="501" ht="12.75">
      <c r="E501" s="337"/>
    </row>
    <row r="502" ht="12.75">
      <c r="E502" s="337"/>
    </row>
    <row r="503" ht="12.75">
      <c r="E503" s="337"/>
    </row>
    <row r="504" ht="12.75">
      <c r="E504" s="337"/>
    </row>
    <row r="505" ht="12.75">
      <c r="E505" s="337"/>
    </row>
    <row r="506" ht="12.75">
      <c r="E506" s="337"/>
    </row>
    <row r="507" ht="12.75">
      <c r="E507" s="337"/>
    </row>
    <row r="508" ht="12.75">
      <c r="E508" s="337"/>
    </row>
    <row r="509" ht="12.75">
      <c r="E509" s="337"/>
    </row>
    <row r="510" ht="12.75">
      <c r="E510" s="337"/>
    </row>
    <row r="511" ht="12.75">
      <c r="E511" s="337"/>
    </row>
    <row r="512" ht="12.75">
      <c r="E512" s="337"/>
    </row>
    <row r="513" ht="12.75">
      <c r="E513" s="337"/>
    </row>
    <row r="514" ht="12.75">
      <c r="E514" s="337"/>
    </row>
    <row r="515" ht="12.75">
      <c r="E515" s="337"/>
    </row>
    <row r="516" ht="12.75">
      <c r="E516" s="337"/>
    </row>
    <row r="517" ht="12.75">
      <c r="E517" s="337"/>
    </row>
  </sheetData>
  <sheetProtection password="C9CB" sheet="1" objects="1" scenarios="1"/>
  <mergeCells count="4">
    <mergeCell ref="D1:G1"/>
    <mergeCell ref="D2:G2"/>
    <mergeCell ref="D3:G3"/>
    <mergeCell ref="D4:G4"/>
  </mergeCells>
  <printOptions/>
  <pageMargins left="0.25" right="0" top="0.5" bottom="0.5" header="0" footer="0.5"/>
  <pageSetup horizontalDpi="600" verticalDpi="600" orientation="portrait" scale="95" r:id="rId1"/>
  <headerFooter alignWithMargins="0">
    <oddHeader>&amp;CRESIDENTIAL 7 - 10 Persons
</oddHeader>
    <oddFooter>&amp;R03/20/2006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7" sqref="E47"/>
    </sheetView>
  </sheetViews>
  <sheetFormatPr defaultColWidth="9.140625" defaultRowHeight="12.75"/>
  <cols>
    <col min="1" max="1" width="36.7109375" style="0" bestFit="1" customWidth="1"/>
    <col min="2" max="2" width="10.28125" style="0" bestFit="1" customWidth="1"/>
    <col min="3" max="5" width="12.28125" style="0" bestFit="1" customWidth="1"/>
  </cols>
  <sheetData>
    <row r="1" spans="1:5" ht="12.75">
      <c r="A1" s="110" t="s">
        <v>491</v>
      </c>
      <c r="B1" s="7"/>
      <c r="C1" s="382">
        <f>+'RESIDENTIAL COSTS'!B2</f>
        <v>0</v>
      </c>
      <c r="D1" s="383"/>
      <c r="E1" s="384"/>
    </row>
    <row r="2" spans="3:5" ht="12.75">
      <c r="C2" s="382">
        <f>+'RESIDENTIAL COSTS'!B4</f>
        <v>0</v>
      </c>
      <c r="D2" s="383"/>
      <c r="E2" s="384"/>
    </row>
    <row r="3" spans="1:5" ht="12.75">
      <c r="A3" s="74"/>
      <c r="C3" s="382">
        <f>+'RESIDENTIAL COSTS'!B5</f>
        <v>0</v>
      </c>
      <c r="D3" s="383"/>
      <c r="E3" s="384"/>
    </row>
    <row r="4" spans="1:5" ht="12.75">
      <c r="A4" s="74"/>
      <c r="B4" s="108" t="s">
        <v>777</v>
      </c>
      <c r="C4" s="388">
        <f>+'RESIDENTIAL COSTS'!B6</f>
        <v>0</v>
      </c>
      <c r="D4" s="389"/>
      <c r="E4" s="390"/>
    </row>
    <row r="5" spans="1:5" ht="12.75">
      <c r="A5" s="111"/>
      <c r="B5" s="262">
        <v>0</v>
      </c>
      <c r="C5" s="24" t="s">
        <v>600</v>
      </c>
      <c r="D5" s="25" t="s">
        <v>437</v>
      </c>
      <c r="E5" s="25" t="s">
        <v>438</v>
      </c>
    </row>
    <row r="6" spans="1:5" ht="12.75">
      <c r="A6" s="106" t="s">
        <v>485</v>
      </c>
      <c r="B6" s="120">
        <f>ROUND(+C6*B5,0)</f>
        <v>0</v>
      </c>
      <c r="C6" s="117"/>
      <c r="D6" s="122">
        <f>+B6</f>
        <v>0</v>
      </c>
      <c r="E6" s="123">
        <f>+C6-D6</f>
        <v>0</v>
      </c>
    </row>
    <row r="7" spans="1:5" ht="12.75">
      <c r="A7" s="74"/>
      <c r="B7" s="114"/>
      <c r="C7" s="264"/>
      <c r="D7" s="124"/>
      <c r="E7" s="124"/>
    </row>
    <row r="8" spans="1:5" ht="12.75">
      <c r="A8" s="110" t="s">
        <v>446</v>
      </c>
      <c r="B8" s="114"/>
      <c r="C8" s="264"/>
      <c r="D8" s="124"/>
      <c r="E8" s="124"/>
    </row>
    <row r="9" spans="1:5" ht="12.75">
      <c r="A9" s="73" t="s">
        <v>449</v>
      </c>
      <c r="B9" s="121">
        <f>ROUND(+C9*B5,0)</f>
        <v>0</v>
      </c>
      <c r="C9" s="117"/>
      <c r="D9" s="122">
        <f aca="true" t="shared" si="0" ref="D9:D20">+B9</f>
        <v>0</v>
      </c>
      <c r="E9" s="123">
        <f aca="true" t="shared" si="1" ref="E9:E20">+C9-D9</f>
        <v>0</v>
      </c>
    </row>
    <row r="10" spans="1:5" ht="12.75">
      <c r="A10" s="73" t="s">
        <v>532</v>
      </c>
      <c r="B10" s="121">
        <f>ROUND(+C10*B5,0)</f>
        <v>0</v>
      </c>
      <c r="C10" s="117"/>
      <c r="D10" s="122">
        <f t="shared" si="0"/>
        <v>0</v>
      </c>
      <c r="E10" s="123">
        <f t="shared" si="1"/>
        <v>0</v>
      </c>
    </row>
    <row r="11" spans="1:5" ht="12.75">
      <c r="A11" s="73" t="s">
        <v>447</v>
      </c>
      <c r="B11" s="121">
        <f>ROUND(+C11*B5,0)</f>
        <v>0</v>
      </c>
      <c r="C11" s="117"/>
      <c r="D11" s="122">
        <f t="shared" si="0"/>
        <v>0</v>
      </c>
      <c r="E11" s="123">
        <f t="shared" si="1"/>
        <v>0</v>
      </c>
    </row>
    <row r="12" spans="1:5" ht="12.75">
      <c r="A12" s="73" t="s">
        <v>448</v>
      </c>
      <c r="B12" s="121">
        <f>ROUND(+C12*B5,0)</f>
        <v>0</v>
      </c>
      <c r="C12" s="117"/>
      <c r="D12" s="122">
        <f t="shared" si="0"/>
        <v>0</v>
      </c>
      <c r="E12" s="123">
        <f t="shared" si="1"/>
        <v>0</v>
      </c>
    </row>
    <row r="13" spans="1:5" ht="12.75">
      <c r="A13" s="73" t="s">
        <v>451</v>
      </c>
      <c r="B13" s="121">
        <f>ROUND(+C13*B5,0)</f>
        <v>0</v>
      </c>
      <c r="C13" s="117"/>
      <c r="D13" s="122">
        <f t="shared" si="0"/>
        <v>0</v>
      </c>
      <c r="E13" s="123">
        <f t="shared" si="1"/>
        <v>0</v>
      </c>
    </row>
    <row r="14" spans="1:5" ht="12.75">
      <c r="A14" s="73" t="s">
        <v>450</v>
      </c>
      <c r="B14" s="121">
        <f>ROUND(+C14*B5,0)</f>
        <v>0</v>
      </c>
      <c r="C14" s="117"/>
      <c r="D14" s="122">
        <f t="shared" si="0"/>
        <v>0</v>
      </c>
      <c r="E14" s="123">
        <f t="shared" si="1"/>
        <v>0</v>
      </c>
    </row>
    <row r="15" spans="1:5" ht="12.75">
      <c r="A15" s="41"/>
      <c r="B15" s="121">
        <f>ROUND(+C15*B5,0)</f>
        <v>0</v>
      </c>
      <c r="C15" s="117"/>
      <c r="D15" s="122">
        <f t="shared" si="0"/>
        <v>0</v>
      </c>
      <c r="E15" s="123">
        <f t="shared" si="1"/>
        <v>0</v>
      </c>
    </row>
    <row r="16" spans="1:5" ht="12.75">
      <c r="A16" s="41"/>
      <c r="B16" s="121">
        <f>ROUND(+C16*B5,0)</f>
        <v>0</v>
      </c>
      <c r="C16" s="117"/>
      <c r="D16" s="122">
        <f t="shared" si="0"/>
        <v>0</v>
      </c>
      <c r="E16" s="123">
        <f t="shared" si="1"/>
        <v>0</v>
      </c>
    </row>
    <row r="17" spans="1:5" ht="12.75">
      <c r="A17" s="41"/>
      <c r="B17" s="121">
        <f>ROUND(+C17*B5,0)</f>
        <v>0</v>
      </c>
      <c r="C17" s="117"/>
      <c r="D17" s="122">
        <f t="shared" si="0"/>
        <v>0</v>
      </c>
      <c r="E17" s="123">
        <f t="shared" si="1"/>
        <v>0</v>
      </c>
    </row>
    <row r="18" spans="1:5" ht="12.75">
      <c r="A18" s="41"/>
      <c r="B18" s="121">
        <f>ROUND(+C18*B5,0)</f>
        <v>0</v>
      </c>
      <c r="C18" s="117"/>
      <c r="D18" s="122">
        <f t="shared" si="0"/>
        <v>0</v>
      </c>
      <c r="E18" s="123">
        <f t="shared" si="1"/>
        <v>0</v>
      </c>
    </row>
    <row r="19" spans="1:5" ht="12.75">
      <c r="A19" s="41"/>
      <c r="B19" s="121">
        <f>ROUND(+C19*B5,0)</f>
        <v>0</v>
      </c>
      <c r="C19" s="117"/>
      <c r="D19" s="122">
        <f t="shared" si="0"/>
        <v>0</v>
      </c>
      <c r="E19" s="123">
        <f t="shared" si="1"/>
        <v>0</v>
      </c>
    </row>
    <row r="20" spans="1:5" ht="12.75">
      <c r="A20" s="41"/>
      <c r="B20" s="121">
        <f>ROUND(+C20*B5,0)</f>
        <v>0</v>
      </c>
      <c r="C20" s="117"/>
      <c r="D20" s="122">
        <f t="shared" si="0"/>
        <v>0</v>
      </c>
      <c r="E20" s="123">
        <f t="shared" si="1"/>
        <v>0</v>
      </c>
    </row>
    <row r="21" spans="1:5" ht="12.75">
      <c r="A21" s="112" t="s">
        <v>452</v>
      </c>
      <c r="B21" s="114"/>
      <c r="C21" s="118">
        <f>SUM(C9:C20)</f>
        <v>0</v>
      </c>
      <c r="D21" s="118">
        <f>SUM(D9:D20)</f>
        <v>0</v>
      </c>
      <c r="E21" s="118">
        <f>SUM(E9:E20)</f>
        <v>0</v>
      </c>
    </row>
    <row r="22" spans="1:5" ht="12.75">
      <c r="A22" s="74"/>
      <c r="B22" s="114"/>
      <c r="C22" s="54"/>
      <c r="D22" s="124"/>
      <c r="E22" s="124"/>
    </row>
    <row r="23" spans="1:5" ht="12.75">
      <c r="A23" s="73" t="s">
        <v>533</v>
      </c>
      <c r="B23" s="121">
        <f>ROUND(+C23*B5,0)</f>
        <v>0</v>
      </c>
      <c r="C23" s="117"/>
      <c r="D23" s="122">
        <f>+B23</f>
        <v>0</v>
      </c>
      <c r="E23" s="123">
        <f>+C23-D23</f>
        <v>0</v>
      </c>
    </row>
    <row r="24" spans="1:5" ht="12.75">
      <c r="A24" s="73" t="s">
        <v>440</v>
      </c>
      <c r="B24" s="121">
        <f>ROUND(+C24*B5,0)</f>
        <v>0</v>
      </c>
      <c r="C24" s="117"/>
      <c r="D24" s="122">
        <f>+B24</f>
        <v>0</v>
      </c>
      <c r="E24" s="123">
        <f>+C24-D24</f>
        <v>0</v>
      </c>
    </row>
    <row r="25" spans="1:5" ht="12.75">
      <c r="A25" s="73" t="s">
        <v>439</v>
      </c>
      <c r="B25" s="121">
        <f>ROUND(+C25*B5,0)</f>
        <v>0</v>
      </c>
      <c r="C25" s="117"/>
      <c r="D25" s="122">
        <f>+B25</f>
        <v>0</v>
      </c>
      <c r="E25" s="123">
        <f>+C25-D25</f>
        <v>0</v>
      </c>
    </row>
    <row r="26" spans="1:5" ht="12.75">
      <c r="A26" s="73" t="s">
        <v>468</v>
      </c>
      <c r="B26" s="121">
        <f>ROUND(+C26*B5,0)</f>
        <v>0</v>
      </c>
      <c r="C26" s="117"/>
      <c r="D26" s="122">
        <f>+B26</f>
        <v>0</v>
      </c>
      <c r="E26" s="123">
        <f>+C26-D26</f>
        <v>0</v>
      </c>
    </row>
    <row r="27" spans="1:5" ht="12.75">
      <c r="A27" s="73" t="s">
        <v>433</v>
      </c>
      <c r="B27" s="121">
        <f>ROUND(+C27*B5,0)</f>
        <v>0</v>
      </c>
      <c r="C27" s="117"/>
      <c r="D27" s="122">
        <f>+B27</f>
        <v>0</v>
      </c>
      <c r="E27" s="123">
        <f>+C27-D27</f>
        <v>0</v>
      </c>
    </row>
    <row r="28" spans="1:5" ht="12.75">
      <c r="A28" s="73" t="s">
        <v>444</v>
      </c>
      <c r="B28" s="121" t="s">
        <v>600</v>
      </c>
      <c r="C28" s="117"/>
      <c r="D28" s="102">
        <f>C28</f>
        <v>0</v>
      </c>
      <c r="E28" s="126"/>
    </row>
    <row r="29" spans="1:5" ht="12.75">
      <c r="A29" s="73" t="s">
        <v>441</v>
      </c>
      <c r="B29" s="121">
        <f>ROUND(+C29*B5,0)</f>
        <v>0</v>
      </c>
      <c r="C29" s="117"/>
      <c r="D29" s="122">
        <f>+B29</f>
        <v>0</v>
      </c>
      <c r="E29" s="123">
        <f>+C29-D29</f>
        <v>0</v>
      </c>
    </row>
    <row r="30" spans="1:5" ht="12.75">
      <c r="A30" s="73" t="s">
        <v>476</v>
      </c>
      <c r="B30" s="121">
        <f>ROUND(+C30*B5,0)</f>
        <v>0</v>
      </c>
      <c r="C30" s="117"/>
      <c r="D30" s="122">
        <f>+B30</f>
        <v>0</v>
      </c>
      <c r="E30" s="123">
        <f>+C30-D30</f>
        <v>0</v>
      </c>
    </row>
    <row r="31" spans="1:5" ht="12.75">
      <c r="A31" s="73" t="s">
        <v>469</v>
      </c>
      <c r="B31" s="263"/>
      <c r="C31" s="117"/>
      <c r="D31" s="102">
        <f>+C31</f>
        <v>0</v>
      </c>
      <c r="E31" s="126"/>
    </row>
    <row r="32" spans="1:5" ht="12.75">
      <c r="A32" s="73" t="s">
        <v>486</v>
      </c>
      <c r="B32" s="263"/>
      <c r="C32" s="117"/>
      <c r="D32" s="102">
        <f>+C32</f>
        <v>0</v>
      </c>
      <c r="E32" s="126"/>
    </row>
    <row r="33" spans="1:6" ht="12.75">
      <c r="A33" s="73" t="s">
        <v>487</v>
      </c>
      <c r="B33" s="121">
        <f>ROUND(+C33*B5,0)</f>
        <v>0</v>
      </c>
      <c r="C33" s="117"/>
      <c r="D33" s="122">
        <f>+B33</f>
        <v>0</v>
      </c>
      <c r="E33" s="123">
        <f>+C33-D33</f>
        <v>0</v>
      </c>
      <c r="F33" t="s">
        <v>600</v>
      </c>
    </row>
    <row r="34" spans="1:5" ht="12.75">
      <c r="A34" s="73" t="s">
        <v>488</v>
      </c>
      <c r="B34" s="263"/>
      <c r="C34" s="117"/>
      <c r="D34" s="102">
        <f>+C34</f>
        <v>0</v>
      </c>
      <c r="E34" s="126"/>
    </row>
    <row r="35" spans="1:5" ht="12.75">
      <c r="A35" s="41" t="s">
        <v>489</v>
      </c>
      <c r="B35" s="263"/>
      <c r="C35" s="117"/>
      <c r="D35" s="102">
        <f>+C35</f>
        <v>0</v>
      </c>
      <c r="E35" s="126"/>
    </row>
    <row r="36" spans="1:5" ht="12.75">
      <c r="A36" s="73" t="s">
        <v>534</v>
      </c>
      <c r="B36" s="121" t="s">
        <v>600</v>
      </c>
      <c r="C36" s="117"/>
      <c r="D36" s="102">
        <f>+C36</f>
        <v>0</v>
      </c>
      <c r="E36" s="127"/>
    </row>
    <row r="37" spans="1:5" ht="12.75">
      <c r="A37" s="73" t="s">
        <v>535</v>
      </c>
      <c r="B37" s="121">
        <f>ROUND(+C37*B5,0)</f>
        <v>0</v>
      </c>
      <c r="C37" s="117"/>
      <c r="D37" s="122">
        <f>+B37</f>
        <v>0</v>
      </c>
      <c r="E37" s="123">
        <f>+C37-D37</f>
        <v>0</v>
      </c>
    </row>
    <row r="38" spans="1:5" ht="12.75">
      <c r="A38" s="73" t="s">
        <v>201</v>
      </c>
      <c r="B38" s="263"/>
      <c r="C38" s="117"/>
      <c r="D38" s="122">
        <f>+C38</f>
        <v>0</v>
      </c>
      <c r="E38" s="127"/>
    </row>
    <row r="39" spans="1:5" ht="12.75">
      <c r="A39" s="73" t="s">
        <v>453</v>
      </c>
      <c r="B39" s="263"/>
      <c r="C39" s="117"/>
      <c r="D39" s="102">
        <f>+C39</f>
        <v>0</v>
      </c>
      <c r="E39" s="126"/>
    </row>
    <row r="40" spans="1:5" ht="12.75">
      <c r="A40" s="73" t="s">
        <v>745</v>
      </c>
      <c r="B40" s="263"/>
      <c r="C40" s="117"/>
      <c r="D40" s="102"/>
      <c r="E40" s="126"/>
    </row>
    <row r="41" spans="1:5" ht="12.75">
      <c r="A41" s="73" t="s">
        <v>825</v>
      </c>
      <c r="B41" s="263"/>
      <c r="C41" s="117"/>
      <c r="D41" s="102">
        <f>+C41</f>
        <v>0</v>
      </c>
      <c r="E41" s="126"/>
    </row>
    <row r="42" spans="1:5" ht="12.75">
      <c r="A42" s="112" t="s">
        <v>238</v>
      </c>
      <c r="B42" s="114"/>
      <c r="C42" s="118">
        <f>SUM(C23:C41)</f>
        <v>0</v>
      </c>
      <c r="D42" s="118">
        <f>SUM(D23:D41)</f>
        <v>0</v>
      </c>
      <c r="E42" s="118">
        <f>SUM(E23:E41)</f>
        <v>0</v>
      </c>
    </row>
    <row r="43" spans="1:5" ht="12.75">
      <c r="A43" s="113"/>
      <c r="B43" s="114"/>
      <c r="C43" s="54"/>
      <c r="D43" s="124"/>
      <c r="E43" s="124"/>
    </row>
    <row r="44" spans="1:5" ht="12.75">
      <c r="A44" s="113" t="s">
        <v>239</v>
      </c>
      <c r="B44" s="114"/>
      <c r="C44" s="54"/>
      <c r="D44" s="124"/>
      <c r="E44" s="124"/>
    </row>
    <row r="45" spans="1:5" ht="12.75">
      <c r="A45" s="73" t="s">
        <v>778</v>
      </c>
      <c r="B45" s="121">
        <f>ROUND(+C45*B5,0)</f>
        <v>0</v>
      </c>
      <c r="C45" s="119"/>
      <c r="D45" s="122">
        <f>+B45</f>
        <v>0</v>
      </c>
      <c r="E45" s="123">
        <f>+C45-D45</f>
        <v>0</v>
      </c>
    </row>
    <row r="46" spans="1:5" ht="12.75">
      <c r="A46" s="340"/>
      <c r="B46" s="121">
        <f>ROUND(+C46*B5,0)</f>
        <v>0</v>
      </c>
      <c r="C46" s="136"/>
      <c r="D46" s="119">
        <v>0</v>
      </c>
      <c r="E46" s="119">
        <v>0</v>
      </c>
    </row>
    <row r="47" spans="1:5" ht="12.75">
      <c r="A47" s="340"/>
      <c r="B47" s="121">
        <f>ROUND(+C47*B5,0)</f>
        <v>0</v>
      </c>
      <c r="C47" s="136"/>
      <c r="D47" s="119">
        <v>0</v>
      </c>
      <c r="E47" s="119">
        <v>0</v>
      </c>
    </row>
    <row r="48" spans="1:5" ht="12.75">
      <c r="A48" s="340"/>
      <c r="B48" s="121">
        <f>ROUND(+C48*B5,0)</f>
        <v>0</v>
      </c>
      <c r="C48" s="136"/>
      <c r="D48" s="119">
        <v>0</v>
      </c>
      <c r="E48" s="119">
        <v>0</v>
      </c>
    </row>
    <row r="49" spans="1:5" ht="12.75">
      <c r="A49" s="340"/>
      <c r="B49" s="121">
        <f>ROUND(+C49*B5,0)</f>
        <v>0</v>
      </c>
      <c r="C49" s="136"/>
      <c r="D49" s="119">
        <v>0</v>
      </c>
      <c r="E49" s="119">
        <v>0</v>
      </c>
    </row>
    <row r="50" spans="1:5" ht="12.75">
      <c r="A50" s="340"/>
      <c r="B50" s="121">
        <f>ROUND(+C50*B5,0)</f>
        <v>0</v>
      </c>
      <c r="C50" s="136"/>
      <c r="D50" s="119">
        <v>0</v>
      </c>
      <c r="E50" s="119">
        <v>0</v>
      </c>
    </row>
    <row r="51" spans="1:5" ht="12.75">
      <c r="A51" s="340"/>
      <c r="B51" s="121">
        <f>ROUND(+C51*B5,0)</f>
        <v>0</v>
      </c>
      <c r="C51" s="136"/>
      <c r="D51" s="119">
        <v>0</v>
      </c>
      <c r="E51" s="119">
        <v>0</v>
      </c>
    </row>
    <row r="52" spans="1:5" ht="12.75">
      <c r="A52" s="340"/>
      <c r="B52" s="121">
        <f>ROUND(+C52*B5,0)</f>
        <v>0</v>
      </c>
      <c r="C52" s="136"/>
      <c r="D52" s="119">
        <v>0</v>
      </c>
      <c r="E52" s="119">
        <v>0</v>
      </c>
    </row>
    <row r="53" spans="1:5" ht="12.75">
      <c r="A53" s="340"/>
      <c r="B53" s="121">
        <f>ROUND(+C53*B5,0)</f>
        <v>0</v>
      </c>
      <c r="C53" s="136"/>
      <c r="D53" s="119">
        <v>0</v>
      </c>
      <c r="E53" s="119">
        <v>0</v>
      </c>
    </row>
    <row r="54" spans="1:5" ht="12.75">
      <c r="A54" s="340"/>
      <c r="B54" s="121">
        <f>ROUND(+C54*B5,0)</f>
        <v>0</v>
      </c>
      <c r="C54" s="136"/>
      <c r="D54" s="119">
        <v>0</v>
      </c>
      <c r="E54" s="119">
        <v>0</v>
      </c>
    </row>
    <row r="55" spans="1:5" ht="12.75">
      <c r="A55" s="340"/>
      <c r="B55" s="121">
        <f>ROUND(+C55*B54,0)</f>
        <v>0</v>
      </c>
      <c r="C55" s="136"/>
      <c r="D55" s="119">
        <v>0</v>
      </c>
      <c r="E55" s="119">
        <v>0</v>
      </c>
    </row>
    <row r="56" spans="1:5" ht="12.75">
      <c r="A56" s="55" t="s">
        <v>455</v>
      </c>
      <c r="B56" s="114"/>
      <c r="C56" s="125"/>
      <c r="D56" s="125">
        <f>SUM(D45:D55)</f>
        <v>0</v>
      </c>
      <c r="E56" s="125">
        <f>SUM(E45:E55)</f>
        <v>0</v>
      </c>
    </row>
    <row r="57" spans="1:5" ht="12.75">
      <c r="A57" s="15"/>
      <c r="B57" s="114"/>
      <c r="C57" s="264"/>
      <c r="D57" s="86"/>
      <c r="E57" s="86"/>
    </row>
    <row r="58" spans="1:5" ht="12.75">
      <c r="A58" s="56" t="s">
        <v>454</v>
      </c>
      <c r="B58" s="115"/>
      <c r="C58" s="105">
        <f>C6+C21+C42+D56+E56</f>
        <v>0</v>
      </c>
      <c r="D58" s="103">
        <f>D6+D21+D42+D56</f>
        <v>0</v>
      </c>
      <c r="E58" s="103">
        <f>E6+E21+E42+E56</f>
        <v>0</v>
      </c>
    </row>
    <row r="59" spans="4:5" ht="12.75">
      <c r="D59" s="74"/>
      <c r="E59" s="74"/>
    </row>
    <row r="60" spans="1:5" ht="12.75">
      <c r="A60" s="267"/>
      <c r="B60" s="269"/>
      <c r="C60" s="268"/>
      <c r="D60" s="268"/>
      <c r="E60" s="268"/>
    </row>
    <row r="61" spans="1:5" ht="12.75">
      <c r="A61" s="267"/>
      <c r="B61" s="269"/>
      <c r="C61" s="268"/>
      <c r="D61" s="268"/>
      <c r="E61" s="268"/>
    </row>
    <row r="62" spans="1:5" ht="12.75">
      <c r="A62" s="267"/>
      <c r="B62" s="269"/>
      <c r="C62" s="268"/>
      <c r="D62" s="268"/>
      <c r="E62" s="268"/>
    </row>
    <row r="63" spans="1:5" ht="12.75">
      <c r="A63" s="267"/>
      <c r="B63" s="269"/>
      <c r="C63" s="268"/>
      <c r="D63" s="268"/>
      <c r="E63" s="268"/>
    </row>
    <row r="64" spans="1:5" ht="12.75">
      <c r="A64" s="267"/>
      <c r="B64" s="269"/>
      <c r="C64" s="268"/>
      <c r="D64" s="268"/>
      <c r="E64" s="268"/>
    </row>
    <row r="65" spans="1:5" ht="12.75">
      <c r="A65" s="267"/>
      <c r="B65" s="269"/>
      <c r="C65" s="268"/>
      <c r="D65" s="268"/>
      <c r="E65" s="268"/>
    </row>
    <row r="66" spans="1:5" ht="12.75">
      <c r="A66" s="267"/>
      <c r="B66" s="269"/>
      <c r="C66" s="268"/>
      <c r="D66" s="268"/>
      <c r="E66" s="268"/>
    </row>
    <row r="67" spans="1:5" ht="12.75">
      <c r="A67" s="267"/>
      <c r="B67" s="269"/>
      <c r="C67" s="268"/>
      <c r="D67" s="268"/>
      <c r="E67" s="268"/>
    </row>
    <row r="68" spans="1:5" ht="12.75">
      <c r="A68" s="267"/>
      <c r="B68" s="269"/>
      <c r="C68" s="268"/>
      <c r="D68" s="268"/>
      <c r="E68" s="268"/>
    </row>
    <row r="69" spans="1:5" ht="12.75">
      <c r="A69" s="267"/>
      <c r="B69" s="269"/>
      <c r="C69" s="268"/>
      <c r="D69" s="268"/>
      <c r="E69" s="268"/>
    </row>
    <row r="70" spans="1:5" ht="12.75">
      <c r="A70" s="267"/>
      <c r="B70" s="269"/>
      <c r="C70" s="268"/>
      <c r="D70" s="268"/>
      <c r="E70" s="268"/>
    </row>
    <row r="71" spans="1:5" ht="12.75">
      <c r="A71" s="267"/>
      <c r="B71" s="269"/>
      <c r="C71" s="268"/>
      <c r="D71" s="268"/>
      <c r="E71" s="268"/>
    </row>
    <row r="72" spans="1:5" ht="12.75">
      <c r="A72" s="158"/>
      <c r="B72" s="269"/>
      <c r="C72" s="268"/>
      <c r="D72" s="268"/>
      <c r="E72" s="268"/>
    </row>
    <row r="73" spans="1:5" ht="12.75">
      <c r="A73" s="158"/>
      <c r="B73" s="269"/>
      <c r="C73" s="268"/>
      <c r="D73" s="268"/>
      <c r="E73" s="268"/>
    </row>
    <row r="74" spans="1:5" ht="12.75">
      <c r="A74" s="158"/>
      <c r="B74" s="269"/>
      <c r="C74" s="268"/>
      <c r="D74" s="268"/>
      <c r="E74" s="268"/>
    </row>
    <row r="75" spans="1:5" ht="12.75">
      <c r="A75" s="158"/>
      <c r="B75" s="269"/>
      <c r="C75" s="268"/>
      <c r="D75" s="268"/>
      <c r="E75" s="268"/>
    </row>
    <row r="76" spans="1:5" ht="12.75">
      <c r="A76" s="158"/>
      <c r="B76" s="269"/>
      <c r="C76" s="268"/>
      <c r="D76" s="268"/>
      <c r="E76" s="268"/>
    </row>
    <row r="77" spans="1:5" ht="12.75">
      <c r="A77" s="158"/>
      <c r="B77" s="269"/>
      <c r="C77" s="268"/>
      <c r="D77" s="268"/>
      <c r="E77" s="268"/>
    </row>
    <row r="78" spans="1:5" ht="12.75">
      <c r="A78" s="158"/>
      <c r="B78" s="269"/>
      <c r="C78" s="268"/>
      <c r="D78" s="268"/>
      <c r="E78" s="268"/>
    </row>
    <row r="79" spans="1:5" ht="12.75">
      <c r="A79" s="158"/>
      <c r="B79" s="269"/>
      <c r="C79" s="268"/>
      <c r="D79" s="268"/>
      <c r="E79" s="268"/>
    </row>
    <row r="80" spans="1:5" ht="12.75">
      <c r="A80" s="158"/>
      <c r="B80" s="269"/>
      <c r="C80" s="268"/>
      <c r="D80" s="268"/>
      <c r="E80" s="268"/>
    </row>
    <row r="81" spans="1:5" ht="12.75">
      <c r="A81" s="158"/>
      <c r="B81" s="269"/>
      <c r="C81" s="268"/>
      <c r="D81" s="268"/>
      <c r="E81" s="268"/>
    </row>
    <row r="82" spans="1:5" ht="12.75">
      <c r="A82" s="158"/>
      <c r="B82" s="269"/>
      <c r="C82" s="268"/>
      <c r="D82" s="268"/>
      <c r="E82" s="268"/>
    </row>
    <row r="83" spans="1:5" ht="12.75">
      <c r="A83" s="158"/>
      <c r="B83" s="269"/>
      <c r="C83" s="268"/>
      <c r="D83" s="268"/>
      <c r="E83" s="268"/>
    </row>
    <row r="84" spans="1:5" ht="12.75">
      <c r="A84" s="158"/>
      <c r="B84" s="269"/>
      <c r="C84" s="268"/>
      <c r="D84" s="268"/>
      <c r="E84" s="268"/>
    </row>
    <row r="85" spans="1:5" ht="12.75">
      <c r="A85" s="158"/>
      <c r="B85" s="269"/>
      <c r="C85" s="268"/>
      <c r="D85" s="268"/>
      <c r="E85" s="268"/>
    </row>
    <row r="86" spans="1:5" ht="12.75">
      <c r="A86" s="158"/>
      <c r="B86" s="269"/>
      <c r="C86" s="268"/>
      <c r="D86" s="268"/>
      <c r="E86" s="268"/>
    </row>
    <row r="87" spans="1:5" ht="12.75">
      <c r="A87" s="158"/>
      <c r="B87" s="267"/>
      <c r="C87" s="158"/>
      <c r="D87" s="158"/>
      <c r="E87" s="158"/>
    </row>
    <row r="88" spans="1:5" ht="12.75">
      <c r="A88" s="158"/>
      <c r="B88" s="267"/>
      <c r="C88" s="158"/>
      <c r="D88" s="158"/>
      <c r="E88" s="158"/>
    </row>
    <row r="89" spans="1:5" ht="12.75">
      <c r="A89" s="158"/>
      <c r="B89" s="267"/>
      <c r="C89" s="158"/>
      <c r="D89" s="158"/>
      <c r="E89" s="158"/>
    </row>
    <row r="90" spans="1:5" ht="12.75">
      <c r="A90" s="158"/>
      <c r="B90" s="267"/>
      <c r="C90" s="158"/>
      <c r="D90" s="158"/>
      <c r="E90" s="158"/>
    </row>
    <row r="91" spans="1:5" ht="12.75">
      <c r="A91" s="158"/>
      <c r="B91" s="267"/>
      <c r="C91" s="158"/>
      <c r="D91" s="158"/>
      <c r="E91" s="158"/>
    </row>
    <row r="92" spans="1:5" ht="12.75">
      <c r="A92" s="158"/>
      <c r="B92" s="267"/>
      <c r="C92" s="158"/>
      <c r="D92" s="158"/>
      <c r="E92" s="158"/>
    </row>
    <row r="93" spans="1:5" ht="12.75">
      <c r="A93" s="158"/>
      <c r="B93" s="267"/>
      <c r="C93" s="158"/>
      <c r="D93" s="158"/>
      <c r="E93" s="158"/>
    </row>
    <row r="94" spans="1:5" ht="12.75">
      <c r="A94" s="158"/>
      <c r="B94" s="267"/>
      <c r="C94" s="158"/>
      <c r="D94" s="158"/>
      <c r="E94" s="158"/>
    </row>
    <row r="95" spans="1:5" ht="12.75">
      <c r="A95" s="158"/>
      <c r="B95" s="267"/>
      <c r="C95" s="158"/>
      <c r="D95" s="158"/>
      <c r="E95" s="158"/>
    </row>
    <row r="96" spans="1:5" ht="12.75">
      <c r="A96" s="158"/>
      <c r="B96" s="267"/>
      <c r="C96" s="158"/>
      <c r="D96" s="158"/>
      <c r="E96" s="158"/>
    </row>
    <row r="97" spans="1:5" ht="12.75">
      <c r="A97" s="158"/>
      <c r="B97" s="267"/>
      <c r="C97" s="158"/>
      <c r="D97" s="158"/>
      <c r="E97" s="158"/>
    </row>
    <row r="98" spans="1:5" ht="12.75">
      <c r="A98" s="158"/>
      <c r="B98" s="267"/>
      <c r="C98" s="158"/>
      <c r="D98" s="158"/>
      <c r="E98" s="158"/>
    </row>
    <row r="99" spans="1:5" ht="12.75">
      <c r="A99" s="158"/>
      <c r="B99" s="267"/>
      <c r="C99" s="158"/>
      <c r="D99" s="158"/>
      <c r="E99" s="158"/>
    </row>
    <row r="100" spans="1:5" ht="12.75">
      <c r="A100" s="158"/>
      <c r="B100" s="267"/>
      <c r="C100" s="158"/>
      <c r="D100" s="158"/>
      <c r="E100" s="158"/>
    </row>
    <row r="101" spans="1:5" ht="12.75">
      <c r="A101" s="158"/>
      <c r="B101" s="267"/>
      <c r="C101" s="158"/>
      <c r="D101" s="158"/>
      <c r="E101" s="158"/>
    </row>
    <row r="102" spans="1:5" ht="12.75">
      <c r="A102" s="158"/>
      <c r="B102" s="267"/>
      <c r="C102" s="158"/>
      <c r="D102" s="158"/>
      <c r="E102" s="158"/>
    </row>
    <row r="103" spans="1:5" ht="12.75">
      <c r="A103" s="158"/>
      <c r="B103" s="267"/>
      <c r="C103" s="158"/>
      <c r="D103" s="158"/>
      <c r="E103" s="158"/>
    </row>
    <row r="104" spans="1:5" ht="12.75">
      <c r="A104" s="158"/>
      <c r="B104" s="267"/>
      <c r="C104" s="158"/>
      <c r="D104" s="158"/>
      <c r="E104" s="158"/>
    </row>
    <row r="105" spans="1:5" ht="12.75">
      <c r="A105" s="158"/>
      <c r="B105" s="267"/>
      <c r="C105" s="158"/>
      <c r="D105" s="158"/>
      <c r="E105" s="158"/>
    </row>
    <row r="106" spans="1:5" ht="12.75">
      <c r="A106" s="158"/>
      <c r="B106" s="267"/>
      <c r="C106" s="158"/>
      <c r="D106" s="158"/>
      <c r="E106" s="158"/>
    </row>
    <row r="107" spans="1:5" ht="12.75">
      <c r="A107" s="158"/>
      <c r="B107" s="267"/>
      <c r="C107" s="158"/>
      <c r="D107" s="158"/>
      <c r="E107" s="158"/>
    </row>
    <row r="108" spans="1:5" ht="12.75">
      <c r="A108" s="158"/>
      <c r="B108" s="267"/>
      <c r="C108" s="158"/>
      <c r="D108" s="158"/>
      <c r="E108" s="158"/>
    </row>
    <row r="109" spans="1:5" ht="12.75">
      <c r="A109" s="158"/>
      <c r="B109" s="267"/>
      <c r="C109" s="158"/>
      <c r="D109" s="158"/>
      <c r="E109" s="158"/>
    </row>
    <row r="110" spans="1:5" ht="12.75">
      <c r="A110" s="158"/>
      <c r="B110" s="267"/>
      <c r="C110" s="158"/>
      <c r="D110" s="158"/>
      <c r="E110" s="158"/>
    </row>
    <row r="111" spans="1:5" ht="12.75">
      <c r="A111" s="158"/>
      <c r="B111" s="267"/>
      <c r="C111" s="158"/>
      <c r="D111" s="158"/>
      <c r="E111" s="158"/>
    </row>
    <row r="112" spans="1:5" ht="12.75">
      <c r="A112" s="158"/>
      <c r="B112" s="267"/>
      <c r="C112" s="158"/>
      <c r="D112" s="158"/>
      <c r="E112" s="158"/>
    </row>
    <row r="113" spans="1:5" ht="12.75">
      <c r="A113" s="158"/>
      <c r="B113" s="267"/>
      <c r="C113" s="158"/>
      <c r="D113" s="158"/>
      <c r="E113" s="158"/>
    </row>
    <row r="114" spans="1:5" ht="12.75">
      <c r="A114" s="158"/>
      <c r="B114" s="267"/>
      <c r="C114" s="158"/>
      <c r="D114" s="158"/>
      <c r="E114" s="158"/>
    </row>
    <row r="115" spans="1:5" ht="12.75">
      <c r="A115" s="158"/>
      <c r="B115" s="267"/>
      <c r="C115" s="158"/>
      <c r="D115" s="158"/>
      <c r="E115" s="158"/>
    </row>
    <row r="116" spans="1:5" ht="12.75">
      <c r="A116" s="158"/>
      <c r="B116" s="267"/>
      <c r="C116" s="158"/>
      <c r="D116" s="158"/>
      <c r="E116" s="158"/>
    </row>
    <row r="117" spans="1:5" ht="12.75">
      <c r="A117" s="158"/>
      <c r="B117" s="267"/>
      <c r="C117" s="158"/>
      <c r="D117" s="158"/>
      <c r="E117" s="158"/>
    </row>
    <row r="118" spans="1:5" ht="12.75">
      <c r="A118" s="158"/>
      <c r="B118" s="267"/>
      <c r="C118" s="158"/>
      <c r="D118" s="158"/>
      <c r="E118" s="158"/>
    </row>
    <row r="119" spans="1:5" ht="12.75">
      <c r="A119" s="158"/>
      <c r="B119" s="267"/>
      <c r="C119" s="158"/>
      <c r="D119" s="158"/>
      <c r="E119" s="158"/>
    </row>
    <row r="120" spans="1:5" ht="12.75">
      <c r="A120" s="158"/>
      <c r="B120" s="267"/>
      <c r="C120" s="158"/>
      <c r="D120" s="158"/>
      <c r="E120" s="158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  <row r="242" ht="12.75">
      <c r="B242" s="15"/>
    </row>
    <row r="243" ht="12.75">
      <c r="B243" s="15"/>
    </row>
    <row r="244" ht="12.75">
      <c r="B244" s="15"/>
    </row>
    <row r="245" ht="12.75">
      <c r="B245" s="15"/>
    </row>
    <row r="246" ht="12.75">
      <c r="B246" s="15"/>
    </row>
    <row r="247" ht="12.75">
      <c r="B247" s="15"/>
    </row>
    <row r="248" ht="12.75">
      <c r="B248" s="15"/>
    </row>
    <row r="249" ht="12.75">
      <c r="B249" s="15"/>
    </row>
    <row r="250" ht="12.75">
      <c r="B250" s="15"/>
    </row>
    <row r="251" ht="12.75">
      <c r="B251" s="15"/>
    </row>
    <row r="252" ht="12.75">
      <c r="B252" s="15"/>
    </row>
    <row r="253" ht="12.75">
      <c r="B253" s="15"/>
    </row>
    <row r="254" ht="12.75">
      <c r="B254" s="15"/>
    </row>
    <row r="255" ht="12.75">
      <c r="B255" s="15"/>
    </row>
    <row r="256" ht="12.75">
      <c r="B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  <row r="261" ht="12.75">
      <c r="B261" s="15"/>
    </row>
    <row r="262" ht="12.75">
      <c r="B262" s="15"/>
    </row>
    <row r="263" ht="12.75">
      <c r="B263" s="15"/>
    </row>
    <row r="264" ht="12.75">
      <c r="B264" s="15"/>
    </row>
    <row r="265" ht="12.75">
      <c r="B265" s="15"/>
    </row>
    <row r="266" ht="12.75">
      <c r="B266" s="15"/>
    </row>
    <row r="267" ht="12.75">
      <c r="B267" s="15"/>
    </row>
    <row r="268" ht="12.75">
      <c r="B268" s="15"/>
    </row>
    <row r="269" ht="12.75">
      <c r="B269" s="15"/>
    </row>
    <row r="270" ht="12.75">
      <c r="B270" s="15"/>
    </row>
    <row r="271" ht="12.75">
      <c r="B271" s="15"/>
    </row>
    <row r="272" ht="12.75">
      <c r="B272" s="15"/>
    </row>
    <row r="273" ht="12.75">
      <c r="B273" s="15"/>
    </row>
    <row r="274" ht="12.75">
      <c r="B274" s="15"/>
    </row>
    <row r="275" ht="12.75">
      <c r="B275" s="15"/>
    </row>
    <row r="276" ht="12.75">
      <c r="B276" s="15"/>
    </row>
    <row r="277" ht="12.75">
      <c r="B277" s="15"/>
    </row>
    <row r="278" ht="12.75">
      <c r="B278" s="15"/>
    </row>
    <row r="279" ht="12.75">
      <c r="B279" s="15"/>
    </row>
    <row r="280" ht="12.75">
      <c r="B280" s="15"/>
    </row>
    <row r="281" ht="12.75">
      <c r="B281" s="15"/>
    </row>
    <row r="282" ht="12.75">
      <c r="B282" s="15"/>
    </row>
    <row r="283" ht="12.75">
      <c r="B283" s="15"/>
    </row>
    <row r="284" ht="12.75">
      <c r="B284" s="15"/>
    </row>
    <row r="285" ht="12.75">
      <c r="B285" s="15"/>
    </row>
    <row r="286" ht="12.75">
      <c r="B286" s="15"/>
    </row>
    <row r="287" ht="12.75">
      <c r="B287" s="15"/>
    </row>
    <row r="288" ht="12.75">
      <c r="B288" s="15"/>
    </row>
    <row r="289" ht="12.75">
      <c r="B289" s="15"/>
    </row>
    <row r="290" ht="12.75">
      <c r="B290" s="15"/>
    </row>
    <row r="291" ht="12.75">
      <c r="B291" s="15"/>
    </row>
    <row r="292" ht="12.75">
      <c r="B292" s="15"/>
    </row>
    <row r="293" ht="12.75">
      <c r="B293" s="15"/>
    </row>
    <row r="294" ht="12.75">
      <c r="B294" s="15"/>
    </row>
    <row r="295" ht="12.75">
      <c r="B295" s="15"/>
    </row>
    <row r="296" ht="12.75">
      <c r="B296" s="15"/>
    </row>
    <row r="297" ht="12.75">
      <c r="B297" s="15"/>
    </row>
    <row r="298" ht="12.75">
      <c r="B298" s="15"/>
    </row>
    <row r="299" ht="12.75">
      <c r="B299" s="15"/>
    </row>
    <row r="300" ht="12.75">
      <c r="B300" s="15"/>
    </row>
    <row r="301" ht="12.75">
      <c r="B301" s="15"/>
    </row>
    <row r="302" ht="12.75">
      <c r="B302" s="15"/>
    </row>
    <row r="303" ht="12.75">
      <c r="B303" s="15"/>
    </row>
    <row r="304" ht="12.75">
      <c r="B304" s="15"/>
    </row>
    <row r="305" ht="12.75">
      <c r="B305" s="15"/>
    </row>
    <row r="306" ht="12.75">
      <c r="B306" s="15"/>
    </row>
    <row r="307" ht="12.75">
      <c r="B307" s="15"/>
    </row>
    <row r="308" ht="12.75">
      <c r="B308" s="15"/>
    </row>
    <row r="309" ht="12.75">
      <c r="B309" s="15"/>
    </row>
    <row r="310" ht="12.75">
      <c r="B310" s="15"/>
    </row>
    <row r="311" ht="12.75">
      <c r="B311" s="15"/>
    </row>
    <row r="312" ht="12.75">
      <c r="B312" s="15"/>
    </row>
    <row r="313" ht="12.75">
      <c r="B313" s="15"/>
    </row>
    <row r="314" ht="12.75">
      <c r="B314" s="15"/>
    </row>
    <row r="315" ht="12.75">
      <c r="B315" s="15"/>
    </row>
    <row r="316" ht="12.75">
      <c r="B316" s="15"/>
    </row>
    <row r="317" ht="12.75">
      <c r="B317" s="15"/>
    </row>
    <row r="318" ht="12.75">
      <c r="B318" s="15"/>
    </row>
    <row r="319" ht="12.75">
      <c r="B319" s="15"/>
    </row>
    <row r="320" ht="12.75">
      <c r="B320" s="15"/>
    </row>
    <row r="321" ht="12.75">
      <c r="B321" s="15"/>
    </row>
    <row r="322" ht="12.75">
      <c r="B322" s="15"/>
    </row>
    <row r="323" ht="12.75">
      <c r="B323" s="15"/>
    </row>
    <row r="324" ht="12.75">
      <c r="B324" s="15"/>
    </row>
    <row r="325" ht="12.75">
      <c r="B325" s="15"/>
    </row>
    <row r="326" ht="12.75">
      <c r="B326" s="15"/>
    </row>
    <row r="327" ht="12.75">
      <c r="B327" s="15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25" right="0.25" top="0.5" bottom="0.5" header="0.21" footer="0.25"/>
  <pageSetup horizontalDpi="600" verticalDpi="600" orientation="portrait" scale="95" r:id="rId1"/>
  <headerFooter alignWithMargins="0">
    <oddHeader>&amp;CRESIDENTIAL  7 - 10 Persons
</oddHeader>
    <oddFooter>&amp;R03/20/2006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A1">
      <selection activeCell="E16" sqref="E16"/>
    </sheetView>
  </sheetViews>
  <sheetFormatPr defaultColWidth="9.140625" defaultRowHeight="12.75"/>
  <cols>
    <col min="1" max="1" width="46.7109375" style="0" customWidth="1"/>
    <col min="2" max="2" width="8.57421875" style="0" customWidth="1"/>
    <col min="3" max="3" width="11.28125" style="0" bestFit="1" customWidth="1"/>
    <col min="4" max="4" width="12.28125" style="0" bestFit="1" customWidth="1"/>
    <col min="5" max="5" width="11.28125" style="0" bestFit="1" customWidth="1"/>
  </cols>
  <sheetData>
    <row r="1" spans="1:5" ht="12.75">
      <c r="A1" s="109"/>
      <c r="B1" s="109"/>
      <c r="C1" s="391">
        <f>+'RESIDENTIAL COSTS'!B2</f>
        <v>0</v>
      </c>
      <c r="D1" s="392"/>
      <c r="E1" s="393"/>
    </row>
    <row r="2" spans="1:5" ht="12.75">
      <c r="A2" s="110" t="s">
        <v>492</v>
      </c>
      <c r="B2" s="110"/>
      <c r="C2" s="391">
        <f>+'RESIDENTIAL COSTS'!B4</f>
        <v>0</v>
      </c>
      <c r="D2" s="392"/>
      <c r="E2" s="393"/>
    </row>
    <row r="3" spans="1:5" ht="12.75">
      <c r="A3" s="74"/>
      <c r="B3" s="74"/>
      <c r="C3" s="391">
        <f>+'RESIDENTIAL COSTS'!B5</f>
        <v>0</v>
      </c>
      <c r="D3" s="392"/>
      <c r="E3" s="393"/>
    </row>
    <row r="4" spans="1:5" ht="12.75">
      <c r="A4" s="74" t="s">
        <v>856</v>
      </c>
      <c r="B4" s="74"/>
      <c r="C4" s="394">
        <f>+'RESIDENTIAL COSTS'!B6</f>
        <v>0</v>
      </c>
      <c r="D4" s="395"/>
      <c r="E4" s="396"/>
    </row>
    <row r="5" spans="1:2" ht="12.75">
      <c r="A5" s="128"/>
      <c r="B5" s="129" t="s">
        <v>777</v>
      </c>
    </row>
    <row r="6" spans="1:5" ht="12.75">
      <c r="A6" s="44" t="s">
        <v>600</v>
      </c>
      <c r="B6" s="131"/>
      <c r="C6" s="109" t="s">
        <v>471</v>
      </c>
      <c r="D6" s="130" t="s">
        <v>437</v>
      </c>
      <c r="E6" s="109" t="s">
        <v>438</v>
      </c>
    </row>
    <row r="7" spans="1:15" ht="12.75">
      <c r="A7" s="132" t="s">
        <v>177</v>
      </c>
      <c r="B7" s="132"/>
      <c r="C7" s="143">
        <v>0</v>
      </c>
      <c r="D7" s="119">
        <v>0</v>
      </c>
      <c r="E7" s="143">
        <v>0</v>
      </c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2.75">
      <c r="A8" s="132"/>
      <c r="B8" s="132"/>
      <c r="C8" s="57"/>
      <c r="D8" s="58"/>
      <c r="E8" s="57"/>
      <c r="G8" s="158"/>
      <c r="H8" s="158"/>
      <c r="I8" s="158"/>
      <c r="J8" s="158"/>
      <c r="K8" s="158"/>
      <c r="L8" s="158"/>
      <c r="M8" s="158"/>
      <c r="N8" s="158"/>
      <c r="O8" s="158"/>
    </row>
    <row r="9" spans="1:15" ht="12.75">
      <c r="A9" s="132" t="s">
        <v>176</v>
      </c>
      <c r="B9" s="132"/>
      <c r="C9" s="143">
        <v>0</v>
      </c>
      <c r="D9" s="119">
        <v>0</v>
      </c>
      <c r="E9" s="143">
        <v>0</v>
      </c>
      <c r="G9" s="158"/>
      <c r="H9" s="158"/>
      <c r="I9" s="158"/>
      <c r="J9" s="158"/>
      <c r="K9" s="158"/>
      <c r="L9" s="158"/>
      <c r="M9" s="158"/>
      <c r="N9" s="158"/>
      <c r="O9" s="158"/>
    </row>
    <row r="10" spans="1:15" ht="12.75">
      <c r="A10" s="73"/>
      <c r="B10" s="73"/>
      <c r="C10" s="57"/>
      <c r="D10" s="58"/>
      <c r="E10" s="57"/>
      <c r="G10" s="158"/>
      <c r="H10" s="158"/>
      <c r="I10" s="158"/>
      <c r="J10" s="158"/>
      <c r="K10" s="158"/>
      <c r="L10" s="158"/>
      <c r="M10" s="158"/>
      <c r="N10" s="158"/>
      <c r="O10" s="158"/>
    </row>
    <row r="11" spans="1:15" ht="12.75">
      <c r="A11" s="132" t="s">
        <v>827</v>
      </c>
      <c r="B11" s="132"/>
      <c r="C11" s="143">
        <v>0</v>
      </c>
      <c r="D11" s="119">
        <v>0</v>
      </c>
      <c r="E11" s="143">
        <v>0</v>
      </c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15" ht="12.75">
      <c r="A12" s="133"/>
      <c r="B12" s="133"/>
      <c r="C12" s="102"/>
      <c r="D12" s="136"/>
      <c r="E12" s="102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5" ht="12.75">
      <c r="A13" s="73" t="s">
        <v>178</v>
      </c>
      <c r="B13" s="73"/>
      <c r="C13" s="143">
        <v>0</v>
      </c>
      <c r="D13" s="119">
        <v>0</v>
      </c>
      <c r="E13" s="143">
        <v>0</v>
      </c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5" ht="12.75">
      <c r="A14" s="134"/>
      <c r="B14" s="134"/>
      <c r="C14" s="102"/>
      <c r="D14" s="136"/>
      <c r="E14" s="102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5" ht="12.75">
      <c r="A15" s="132" t="s">
        <v>179</v>
      </c>
      <c r="B15" s="132"/>
      <c r="C15" s="143">
        <v>0</v>
      </c>
      <c r="D15" s="119">
        <v>0</v>
      </c>
      <c r="E15" s="143">
        <v>0</v>
      </c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5" ht="12.75">
      <c r="A16" s="133"/>
      <c r="B16" s="133"/>
      <c r="C16" s="102"/>
      <c r="D16" s="136"/>
      <c r="E16" s="102"/>
      <c r="G16" s="158"/>
      <c r="H16" s="158"/>
      <c r="I16" s="158"/>
      <c r="J16" s="158"/>
      <c r="K16" s="158"/>
      <c r="L16" s="158"/>
      <c r="M16" s="158"/>
      <c r="N16" s="158"/>
      <c r="O16" s="158"/>
    </row>
    <row r="17" spans="1:15" ht="12.75">
      <c r="A17" s="135"/>
      <c r="B17" s="132"/>
      <c r="C17" s="143">
        <v>0</v>
      </c>
      <c r="D17" s="119">
        <v>0</v>
      </c>
      <c r="E17" s="143">
        <v>0</v>
      </c>
      <c r="G17" s="158"/>
      <c r="H17" s="158"/>
      <c r="I17" s="158"/>
      <c r="J17" s="158"/>
      <c r="K17" s="158"/>
      <c r="L17" s="158"/>
      <c r="M17" s="158"/>
      <c r="N17" s="158"/>
      <c r="O17" s="158"/>
    </row>
    <row r="18" spans="1:15" ht="12.75">
      <c r="A18" s="132"/>
      <c r="B18" s="132"/>
      <c r="C18" s="102"/>
      <c r="D18" s="136"/>
      <c r="E18" s="102"/>
      <c r="G18" s="158"/>
      <c r="H18" s="158"/>
      <c r="I18" s="158"/>
      <c r="J18" s="158"/>
      <c r="K18" s="158"/>
      <c r="L18" s="158"/>
      <c r="M18" s="158"/>
      <c r="N18" s="158"/>
      <c r="O18" s="158"/>
    </row>
    <row r="19" spans="1:15" ht="12.75">
      <c r="A19" s="135"/>
      <c r="B19" s="132"/>
      <c r="C19" s="143">
        <v>0</v>
      </c>
      <c r="D19" s="119">
        <v>0</v>
      </c>
      <c r="E19" s="143">
        <v>0</v>
      </c>
      <c r="G19" s="158"/>
      <c r="H19" s="158"/>
      <c r="I19" s="158"/>
      <c r="J19" s="158"/>
      <c r="K19" s="158"/>
      <c r="L19" s="158"/>
      <c r="M19" s="158"/>
      <c r="N19" s="158"/>
      <c r="O19" s="158"/>
    </row>
    <row r="20" spans="1:15" ht="12.75">
      <c r="A20" s="132"/>
      <c r="B20" s="132"/>
      <c r="C20" s="102"/>
      <c r="D20" s="136"/>
      <c r="E20" s="102"/>
      <c r="G20" s="158"/>
      <c r="H20" s="158"/>
      <c r="I20" s="158"/>
      <c r="J20" s="158"/>
      <c r="K20" s="158"/>
      <c r="L20" s="158"/>
      <c r="M20" s="158"/>
      <c r="N20" s="158"/>
      <c r="O20" s="158"/>
    </row>
    <row r="21" spans="1:15" ht="12.75">
      <c r="A21" s="138" t="s">
        <v>779</v>
      </c>
      <c r="B21" s="138"/>
      <c r="C21" s="137"/>
      <c r="D21" s="103">
        <f>SUM(D7:D20)</f>
        <v>0</v>
      </c>
      <c r="E21" s="103">
        <f>SUM(E7:E20)</f>
        <v>0</v>
      </c>
      <c r="G21" s="158"/>
      <c r="H21" s="158"/>
      <c r="I21" s="158"/>
      <c r="J21" s="158"/>
      <c r="K21" s="158"/>
      <c r="L21" s="158"/>
      <c r="M21" s="158"/>
      <c r="N21" s="158"/>
      <c r="O21" s="158"/>
    </row>
    <row r="22" spans="1:15" ht="12.75">
      <c r="A22" s="113"/>
      <c r="B22" s="113"/>
      <c r="C22" s="86"/>
      <c r="D22" s="116"/>
      <c r="E22" s="116"/>
      <c r="G22" s="158"/>
      <c r="H22" s="158"/>
      <c r="I22" s="158"/>
      <c r="J22" s="158"/>
      <c r="K22" s="158"/>
      <c r="L22" s="158"/>
      <c r="M22" s="158"/>
      <c r="N22" s="158"/>
      <c r="O22" s="158"/>
    </row>
    <row r="23" spans="1:15" ht="12.75">
      <c r="A23" s="110" t="s">
        <v>859</v>
      </c>
      <c r="B23" s="110"/>
      <c r="C23" s="74"/>
      <c r="D23" s="74"/>
      <c r="E23" s="74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5" ht="12.75">
      <c r="A24" s="128"/>
      <c r="B24" s="128"/>
      <c r="C24" s="109" t="s">
        <v>471</v>
      </c>
      <c r="D24" s="130" t="s">
        <v>437</v>
      </c>
      <c r="E24" s="109" t="s">
        <v>438</v>
      </c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5" ht="12.75">
      <c r="A25" s="139" t="s">
        <v>600</v>
      </c>
      <c r="B25" s="139"/>
      <c r="C25" s="109"/>
      <c r="D25" s="130"/>
      <c r="E25" s="109"/>
      <c r="G25" s="158"/>
      <c r="H25" s="158"/>
      <c r="I25" s="158"/>
      <c r="J25" s="158"/>
      <c r="K25" s="158"/>
      <c r="L25" s="158"/>
      <c r="M25" s="158"/>
      <c r="N25" s="158"/>
      <c r="O25" s="158"/>
    </row>
    <row r="26" spans="1:15" ht="12.75">
      <c r="A26" s="140" t="s">
        <v>826</v>
      </c>
      <c r="B26" s="140"/>
      <c r="C26" s="143">
        <v>0</v>
      </c>
      <c r="D26" s="144">
        <v>0</v>
      </c>
      <c r="E26" s="144">
        <v>0</v>
      </c>
      <c r="G26" s="158"/>
      <c r="H26" s="158"/>
      <c r="I26" s="158"/>
      <c r="J26" s="158"/>
      <c r="K26" s="158"/>
      <c r="L26" s="158"/>
      <c r="M26" s="158"/>
      <c r="N26" s="158"/>
      <c r="O26" s="158"/>
    </row>
    <row r="27" spans="1:15" ht="12.75">
      <c r="A27" s="132"/>
      <c r="B27" s="132"/>
      <c r="C27" s="145" t="s">
        <v>600</v>
      </c>
      <c r="D27" s="146"/>
      <c r="E27" s="146"/>
      <c r="G27" s="158"/>
      <c r="H27" s="158"/>
      <c r="I27" s="158"/>
      <c r="J27" s="158"/>
      <c r="K27" s="158"/>
      <c r="L27" s="158"/>
      <c r="M27" s="158"/>
      <c r="N27" s="158"/>
      <c r="O27" s="158"/>
    </row>
    <row r="28" spans="1:15" ht="12.75">
      <c r="A28" s="132" t="s">
        <v>477</v>
      </c>
      <c r="B28" s="132"/>
      <c r="C28" s="143">
        <v>0</v>
      </c>
      <c r="D28" s="144">
        <v>0</v>
      </c>
      <c r="E28" s="144">
        <v>0</v>
      </c>
      <c r="G28" s="158"/>
      <c r="H28" s="158"/>
      <c r="I28" s="158"/>
      <c r="J28" s="158"/>
      <c r="K28" s="158"/>
      <c r="L28" s="158"/>
      <c r="M28" s="158"/>
      <c r="N28" s="158"/>
      <c r="O28" s="158"/>
    </row>
    <row r="29" spans="1:15" ht="12.75">
      <c r="A29" s="132"/>
      <c r="B29" s="132"/>
      <c r="C29" s="145"/>
      <c r="D29" s="146"/>
      <c r="E29" s="146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1:15" ht="12.75">
      <c r="A30" s="132" t="s">
        <v>830</v>
      </c>
      <c r="B30" s="132"/>
      <c r="C30" s="143">
        <v>0</v>
      </c>
      <c r="D30" s="144">
        <v>0</v>
      </c>
      <c r="E30" s="144">
        <v>0</v>
      </c>
      <c r="G30" s="158"/>
      <c r="H30" s="158"/>
      <c r="I30" s="158"/>
      <c r="J30" s="158"/>
      <c r="K30" s="158"/>
      <c r="L30" s="158"/>
      <c r="M30" s="158"/>
      <c r="N30" s="158"/>
      <c r="O30" s="158"/>
    </row>
    <row r="31" spans="1:15" ht="12.75">
      <c r="A31" s="132" t="s">
        <v>831</v>
      </c>
      <c r="B31" s="132"/>
      <c r="C31" s="144">
        <v>0</v>
      </c>
      <c r="D31" s="144">
        <v>0</v>
      </c>
      <c r="E31" s="144">
        <v>0</v>
      </c>
      <c r="G31" s="158"/>
      <c r="H31" s="158"/>
      <c r="I31" s="158"/>
      <c r="J31" s="158"/>
      <c r="K31" s="158"/>
      <c r="L31" s="158"/>
      <c r="M31" s="158"/>
      <c r="N31" s="158"/>
      <c r="O31" s="158"/>
    </row>
    <row r="32" spans="1:15" ht="12.75">
      <c r="A32" s="132"/>
      <c r="B32" s="132"/>
      <c r="C32" s="145"/>
      <c r="D32" s="146"/>
      <c r="E32" s="146"/>
      <c r="G32" s="158"/>
      <c r="H32" s="158"/>
      <c r="I32" s="158"/>
      <c r="J32" s="158"/>
      <c r="K32" s="158"/>
      <c r="L32" s="158"/>
      <c r="M32" s="158"/>
      <c r="N32" s="158"/>
      <c r="O32" s="158"/>
    </row>
    <row r="33" spans="1:15" ht="12.75">
      <c r="A33" s="132" t="s">
        <v>828</v>
      </c>
      <c r="B33" s="132"/>
      <c r="C33" s="143">
        <v>0</v>
      </c>
      <c r="D33" s="144">
        <v>0</v>
      </c>
      <c r="E33" s="144">
        <v>0</v>
      </c>
      <c r="G33" s="158"/>
      <c r="H33" s="158"/>
      <c r="I33" s="158"/>
      <c r="J33" s="158"/>
      <c r="K33" s="158"/>
      <c r="L33" s="158"/>
      <c r="M33" s="158"/>
      <c r="N33" s="158"/>
      <c r="O33" s="158"/>
    </row>
    <row r="34" spans="1:15" ht="12.75">
      <c r="A34" s="132" t="s">
        <v>829</v>
      </c>
      <c r="B34" s="132"/>
      <c r="C34" s="143">
        <v>0</v>
      </c>
      <c r="D34" s="144">
        <v>0</v>
      </c>
      <c r="E34" s="144">
        <v>0</v>
      </c>
      <c r="G34" s="158"/>
      <c r="H34" s="158"/>
      <c r="I34" s="158"/>
      <c r="J34" s="158"/>
      <c r="K34" s="158"/>
      <c r="L34" s="158"/>
      <c r="M34" s="158"/>
      <c r="N34" s="158"/>
      <c r="O34" s="158"/>
    </row>
    <row r="35" spans="1:15" ht="12.75">
      <c r="A35" s="132" t="s">
        <v>600</v>
      </c>
      <c r="B35" s="132"/>
      <c r="C35" s="145" t="s">
        <v>600</v>
      </c>
      <c r="D35" s="146"/>
      <c r="E35" s="146"/>
      <c r="G35" s="158"/>
      <c r="H35" s="158"/>
      <c r="I35" s="158"/>
      <c r="J35" s="158"/>
      <c r="K35" s="158"/>
      <c r="L35" s="158"/>
      <c r="M35" s="158"/>
      <c r="N35" s="158"/>
      <c r="O35" s="158"/>
    </row>
    <row r="36" spans="1:15" ht="12.75">
      <c r="A36" s="132" t="s">
        <v>857</v>
      </c>
      <c r="B36" s="132"/>
      <c r="C36" s="143">
        <v>0</v>
      </c>
      <c r="D36" s="144">
        <v>0</v>
      </c>
      <c r="E36" s="144">
        <v>0</v>
      </c>
      <c r="G36" s="158"/>
      <c r="H36" s="158"/>
      <c r="I36" s="158"/>
      <c r="J36" s="158"/>
      <c r="K36" s="158"/>
      <c r="L36" s="158"/>
      <c r="M36" s="158"/>
      <c r="N36" s="158"/>
      <c r="O36" s="158"/>
    </row>
    <row r="37" spans="1:15" ht="12.75">
      <c r="A37" s="132"/>
      <c r="B37" s="132"/>
      <c r="C37" s="145"/>
      <c r="D37" s="146"/>
      <c r="E37" s="146"/>
      <c r="G37" s="158"/>
      <c r="H37" s="158"/>
      <c r="I37" s="158"/>
      <c r="J37" s="158"/>
      <c r="K37" s="158"/>
      <c r="L37" s="158"/>
      <c r="M37" s="158"/>
      <c r="N37" s="158"/>
      <c r="O37" s="158"/>
    </row>
    <row r="38" spans="1:15" ht="12.75">
      <c r="A38" s="132" t="s">
        <v>858</v>
      </c>
      <c r="B38" s="132"/>
      <c r="C38" s="143">
        <v>0</v>
      </c>
      <c r="D38" s="144">
        <v>0</v>
      </c>
      <c r="E38" s="144">
        <v>0</v>
      </c>
      <c r="G38" s="158"/>
      <c r="H38" s="158"/>
      <c r="I38" s="158"/>
      <c r="J38" s="158"/>
      <c r="K38" s="158"/>
      <c r="L38" s="158"/>
      <c r="M38" s="158"/>
      <c r="N38" s="158"/>
      <c r="O38" s="158"/>
    </row>
    <row r="39" spans="1:15" ht="12.75">
      <c r="A39" s="132"/>
      <c r="B39" s="132"/>
      <c r="C39" s="145"/>
      <c r="D39" s="146"/>
      <c r="E39" s="146"/>
      <c r="G39" s="158"/>
      <c r="H39" s="158"/>
      <c r="I39" s="158"/>
      <c r="J39" s="158"/>
      <c r="K39" s="158"/>
      <c r="L39" s="158"/>
      <c r="M39" s="158"/>
      <c r="N39" s="158"/>
      <c r="O39" s="158"/>
    </row>
    <row r="40" spans="1:15" ht="12.75">
      <c r="A40" s="132" t="s">
        <v>470</v>
      </c>
      <c r="B40" s="132"/>
      <c r="C40" s="143">
        <v>0</v>
      </c>
      <c r="D40" s="144">
        <v>0</v>
      </c>
      <c r="E40" s="144">
        <v>0</v>
      </c>
      <c r="G40" s="158"/>
      <c r="H40" s="158"/>
      <c r="I40" s="158"/>
      <c r="J40" s="158"/>
      <c r="K40" s="158"/>
      <c r="L40" s="158"/>
      <c r="M40" s="158"/>
      <c r="N40" s="158"/>
      <c r="O40" s="158"/>
    </row>
    <row r="41" spans="1:15" ht="12.75">
      <c r="A41" s="132"/>
      <c r="B41" s="132"/>
      <c r="C41" s="145" t="s">
        <v>600</v>
      </c>
      <c r="D41" s="146"/>
      <c r="E41" s="146"/>
      <c r="F41" s="74"/>
      <c r="G41" s="158"/>
      <c r="H41" s="158"/>
      <c r="I41" s="158"/>
      <c r="J41" s="158"/>
      <c r="K41" s="158"/>
      <c r="L41" s="158"/>
      <c r="M41" s="158"/>
      <c r="N41" s="158"/>
      <c r="O41" s="158"/>
    </row>
    <row r="42" spans="1:15" ht="12.75">
      <c r="A42" s="132" t="s">
        <v>860</v>
      </c>
      <c r="B42" s="132"/>
      <c r="C42" s="143">
        <v>0</v>
      </c>
      <c r="D42" s="144">
        <v>0</v>
      </c>
      <c r="E42" s="144">
        <v>0</v>
      </c>
      <c r="G42" s="158"/>
      <c r="H42" s="158"/>
      <c r="I42" s="158"/>
      <c r="J42" s="158"/>
      <c r="K42" s="158"/>
      <c r="L42" s="158"/>
      <c r="M42" s="158"/>
      <c r="N42" s="158"/>
      <c r="O42" s="158"/>
    </row>
    <row r="43" spans="1:15" ht="12.75">
      <c r="A43" s="132"/>
      <c r="B43" s="132"/>
      <c r="C43" s="145" t="s">
        <v>600</v>
      </c>
      <c r="D43" s="146"/>
      <c r="E43" s="146"/>
      <c r="G43" s="158"/>
      <c r="H43" s="158"/>
      <c r="I43" s="158"/>
      <c r="J43" s="158"/>
      <c r="K43" s="158"/>
      <c r="L43" s="158"/>
      <c r="M43" s="158"/>
      <c r="N43" s="158"/>
      <c r="O43" s="158"/>
    </row>
    <row r="44" spans="1:15" ht="12.75">
      <c r="A44" s="141" t="s">
        <v>780</v>
      </c>
      <c r="B44" s="141"/>
      <c r="C44" s="65"/>
      <c r="D44" s="265">
        <f>SUM(D26:D43)</f>
        <v>0</v>
      </c>
      <c r="E44" s="265">
        <f>SUM(E26:E43)</f>
        <v>0</v>
      </c>
      <c r="G44" s="158"/>
      <c r="H44" s="158"/>
      <c r="I44" s="158"/>
      <c r="J44" s="158"/>
      <c r="K44" s="158"/>
      <c r="L44" s="158"/>
      <c r="M44" s="158"/>
      <c r="N44" s="158"/>
      <c r="O44" s="158"/>
    </row>
    <row r="45" spans="1:15" ht="12.75">
      <c r="A45" s="91"/>
      <c r="B45" s="91"/>
      <c r="C45" s="65"/>
      <c r="D45" s="266"/>
      <c r="E45" s="266"/>
      <c r="G45" s="158"/>
      <c r="H45" s="158"/>
      <c r="I45" s="158"/>
      <c r="J45" s="158"/>
      <c r="K45" s="158"/>
      <c r="L45" s="158"/>
      <c r="M45" s="158"/>
      <c r="N45" s="158"/>
      <c r="O45" s="158"/>
    </row>
    <row r="46" spans="1:15" ht="12.75">
      <c r="A46" s="142" t="s">
        <v>224</v>
      </c>
      <c r="B46" s="142"/>
      <c r="C46" s="59"/>
      <c r="D46" s="103">
        <f>+D21+D44</f>
        <v>0</v>
      </c>
      <c r="E46" s="103">
        <f>+E21+E44</f>
        <v>0</v>
      </c>
      <c r="G46" s="158"/>
      <c r="H46" s="158"/>
      <c r="I46" s="158"/>
      <c r="J46" s="158"/>
      <c r="K46" s="158"/>
      <c r="L46" s="158"/>
      <c r="M46" s="158"/>
      <c r="N46" s="158"/>
      <c r="O46" s="158"/>
    </row>
    <row r="47" spans="1:15" ht="12.75">
      <c r="A47" s="267"/>
      <c r="B47" s="267"/>
      <c r="C47" s="268"/>
      <c r="D47" s="268"/>
      <c r="E47" s="268"/>
      <c r="G47" s="158"/>
      <c r="H47" s="158"/>
      <c r="I47" s="158"/>
      <c r="J47" s="158"/>
      <c r="K47" s="158"/>
      <c r="L47" s="158"/>
      <c r="M47" s="158"/>
      <c r="N47" s="158"/>
      <c r="O47" s="158"/>
    </row>
    <row r="48" spans="1:5" ht="12.75">
      <c r="A48" s="158"/>
      <c r="B48" s="158"/>
      <c r="C48" s="158"/>
      <c r="D48" s="158"/>
      <c r="E48" s="158"/>
    </row>
    <row r="49" spans="1:5" ht="12.75">
      <c r="A49" s="158"/>
      <c r="B49" s="158"/>
      <c r="C49" s="158"/>
      <c r="D49" s="158"/>
      <c r="E49" s="158"/>
    </row>
    <row r="50" spans="1:5" ht="12.75">
      <c r="A50" s="158"/>
      <c r="B50" s="158"/>
      <c r="C50" s="158"/>
      <c r="D50" s="158"/>
      <c r="E50" s="158"/>
    </row>
    <row r="51" spans="1:5" ht="12.75">
      <c r="A51" s="158"/>
      <c r="B51" s="158"/>
      <c r="C51" s="158"/>
      <c r="D51" s="158"/>
      <c r="E51" s="158"/>
    </row>
    <row r="52" spans="1:5" ht="12.75">
      <c r="A52" s="158"/>
      <c r="B52" s="158"/>
      <c r="C52" s="158"/>
      <c r="D52" s="158"/>
      <c r="E52" s="158"/>
    </row>
    <row r="53" spans="1:5" ht="12.75">
      <c r="A53" s="158"/>
      <c r="B53" s="158"/>
      <c r="C53" s="158"/>
      <c r="D53" s="158"/>
      <c r="E53" s="158"/>
    </row>
    <row r="54" spans="1:5" ht="12.75">
      <c r="A54" s="158"/>
      <c r="B54" s="158"/>
      <c r="C54" s="158"/>
      <c r="D54" s="158"/>
      <c r="E54" s="158"/>
    </row>
    <row r="55" spans="1:5" ht="12.75">
      <c r="A55" s="158"/>
      <c r="B55" s="158"/>
      <c r="C55" s="158"/>
      <c r="D55" s="158"/>
      <c r="E55" s="158"/>
    </row>
    <row r="56" spans="1:5" ht="12.75">
      <c r="A56" s="158"/>
      <c r="B56" s="158"/>
      <c r="C56" s="158"/>
      <c r="D56" s="158"/>
      <c r="E56" s="158"/>
    </row>
    <row r="57" spans="1:5" ht="12.75">
      <c r="A57" s="158"/>
      <c r="B57" s="158"/>
      <c r="C57" s="158"/>
      <c r="D57" s="158"/>
      <c r="E57" s="158"/>
    </row>
    <row r="58" spans="1:5" ht="12.75">
      <c r="A58" s="158"/>
      <c r="B58" s="158"/>
      <c r="C58" s="158"/>
      <c r="D58" s="158"/>
      <c r="E58" s="158"/>
    </row>
    <row r="59" spans="1:5" ht="12.75">
      <c r="A59" s="158"/>
      <c r="B59" s="158"/>
      <c r="C59" s="158"/>
      <c r="D59" s="158"/>
      <c r="E59" s="158"/>
    </row>
    <row r="60" spans="1:5" ht="12.75">
      <c r="A60" s="158"/>
      <c r="B60" s="158"/>
      <c r="C60" s="158"/>
      <c r="D60" s="158"/>
      <c r="E60" s="158"/>
    </row>
    <row r="61" spans="1:5" ht="12.75">
      <c r="A61" s="158"/>
      <c r="B61" s="158"/>
      <c r="C61" s="158"/>
      <c r="D61" s="158"/>
      <c r="E61" s="158"/>
    </row>
    <row r="62" spans="1:5" ht="12.75">
      <c r="A62" s="158"/>
      <c r="B62" s="158"/>
      <c r="C62" s="158"/>
      <c r="D62" s="158"/>
      <c r="E62" s="158"/>
    </row>
    <row r="63" spans="1:5" ht="12.75">
      <c r="A63" s="158"/>
      <c r="B63" s="158"/>
      <c r="C63" s="158"/>
      <c r="D63" s="158"/>
      <c r="E63" s="158"/>
    </row>
    <row r="64" spans="1:5" ht="12.75">
      <c r="A64" s="158"/>
      <c r="B64" s="158"/>
      <c r="C64" s="158"/>
      <c r="D64" s="158"/>
      <c r="E64" s="158"/>
    </row>
    <row r="65" spans="1:5" ht="12.75">
      <c r="A65" s="158"/>
      <c r="B65" s="158"/>
      <c r="C65" s="158"/>
      <c r="D65" s="158"/>
      <c r="E65" s="158"/>
    </row>
    <row r="66" spans="1:5" ht="12.75">
      <c r="A66" s="158"/>
      <c r="B66" s="158"/>
      <c r="C66" s="158"/>
      <c r="D66" s="158"/>
      <c r="E66" s="158"/>
    </row>
    <row r="67" spans="1:5" ht="12.75">
      <c r="A67" s="158"/>
      <c r="B67" s="158"/>
      <c r="C67" s="158"/>
      <c r="D67" s="158"/>
      <c r="E67" s="158"/>
    </row>
    <row r="68" spans="1:5" ht="12.75">
      <c r="A68" s="158"/>
      <c r="B68" s="158"/>
      <c r="C68" s="158"/>
      <c r="D68" s="158"/>
      <c r="E68" s="158"/>
    </row>
    <row r="69" spans="1:5" ht="12.75">
      <c r="A69" s="158"/>
      <c r="B69" s="158"/>
      <c r="C69" s="158"/>
      <c r="D69" s="158"/>
      <c r="E69" s="158"/>
    </row>
    <row r="70" spans="1:5" ht="12.75">
      <c r="A70" s="158"/>
      <c r="B70" s="158"/>
      <c r="C70" s="158"/>
      <c r="D70" s="158"/>
      <c r="E70" s="158"/>
    </row>
    <row r="71" spans="1:5" ht="12.75">
      <c r="A71" s="158"/>
      <c r="B71" s="158"/>
      <c r="C71" s="158"/>
      <c r="D71" s="158"/>
      <c r="E71" s="158"/>
    </row>
    <row r="72" spans="1:5" ht="12.75">
      <c r="A72" s="158"/>
      <c r="B72" s="158"/>
      <c r="C72" s="158"/>
      <c r="D72" s="158"/>
      <c r="E72" s="158"/>
    </row>
    <row r="73" spans="1:5" ht="12.75">
      <c r="A73" s="158"/>
      <c r="B73" s="158"/>
      <c r="C73" s="158"/>
      <c r="D73" s="158"/>
      <c r="E73" s="158"/>
    </row>
    <row r="74" spans="1:5" ht="12.75">
      <c r="A74" s="158"/>
      <c r="B74" s="158"/>
      <c r="C74" s="158"/>
      <c r="D74" s="158"/>
      <c r="E74" s="158"/>
    </row>
    <row r="75" spans="1:5" ht="12.75">
      <c r="A75" s="158"/>
      <c r="B75" s="158"/>
      <c r="C75" s="158"/>
      <c r="D75" s="158"/>
      <c r="E75" s="158"/>
    </row>
    <row r="76" spans="1:5" ht="12.75">
      <c r="A76" s="158"/>
      <c r="B76" s="158"/>
      <c r="C76" s="158"/>
      <c r="D76" s="158"/>
      <c r="E76" s="158"/>
    </row>
    <row r="77" spans="1:5" ht="12.75">
      <c r="A77" s="158"/>
      <c r="B77" s="158"/>
      <c r="C77" s="158"/>
      <c r="D77" s="158"/>
      <c r="E77" s="158"/>
    </row>
    <row r="78" spans="1:5" ht="12.75">
      <c r="A78" s="158"/>
      <c r="B78" s="158"/>
      <c r="C78" s="158"/>
      <c r="D78" s="158"/>
      <c r="E78" s="158"/>
    </row>
    <row r="79" spans="1:5" ht="12.75">
      <c r="A79" s="158"/>
      <c r="B79" s="158"/>
      <c r="C79" s="158"/>
      <c r="D79" s="158"/>
      <c r="E79" s="158"/>
    </row>
    <row r="80" spans="1:5" ht="12.75">
      <c r="A80" s="158"/>
      <c r="B80" s="158"/>
      <c r="C80" s="158"/>
      <c r="D80" s="158"/>
      <c r="E80" s="158"/>
    </row>
    <row r="81" spans="1:5" ht="12.75">
      <c r="A81" s="158"/>
      <c r="B81" s="158"/>
      <c r="C81" s="158"/>
      <c r="D81" s="158"/>
      <c r="E81" s="158"/>
    </row>
    <row r="82" spans="1:5" ht="12.75">
      <c r="A82" s="158"/>
      <c r="B82" s="158"/>
      <c r="C82" s="158"/>
      <c r="D82" s="158"/>
      <c r="E82" s="158"/>
    </row>
    <row r="83" spans="1:5" ht="12.75">
      <c r="A83" s="158"/>
      <c r="B83" s="158"/>
      <c r="C83" s="158"/>
      <c r="D83" s="158"/>
      <c r="E83" s="158"/>
    </row>
    <row r="84" spans="1:5" ht="12.75">
      <c r="A84" s="158"/>
      <c r="B84" s="158"/>
      <c r="C84" s="158"/>
      <c r="D84" s="158"/>
      <c r="E84" s="158"/>
    </row>
    <row r="85" spans="1:5" ht="12.75">
      <c r="A85" s="158"/>
      <c r="B85" s="158"/>
      <c r="C85" s="158"/>
      <c r="D85" s="158"/>
      <c r="E85" s="158"/>
    </row>
    <row r="86" spans="1:5" ht="12.75">
      <c r="A86" s="158"/>
      <c r="B86" s="158"/>
      <c r="C86" s="158"/>
      <c r="D86" s="158"/>
      <c r="E86" s="158"/>
    </row>
    <row r="87" spans="1:5" ht="12.75">
      <c r="A87" s="158"/>
      <c r="B87" s="158"/>
      <c r="C87" s="158"/>
      <c r="D87" s="158"/>
      <c r="E87" s="158"/>
    </row>
    <row r="88" spans="1:5" ht="12.75">
      <c r="A88" s="158"/>
      <c r="B88" s="158"/>
      <c r="C88" s="158"/>
      <c r="D88" s="158"/>
      <c r="E88" s="158"/>
    </row>
    <row r="89" spans="1:5" ht="12.75">
      <c r="A89" s="158"/>
      <c r="B89" s="158"/>
      <c r="C89" s="158"/>
      <c r="D89" s="158"/>
      <c r="E89" s="158"/>
    </row>
    <row r="90" spans="1:5" ht="12.75">
      <c r="A90" s="158"/>
      <c r="B90" s="158"/>
      <c r="C90" s="158"/>
      <c r="D90" s="158"/>
      <c r="E90" s="158"/>
    </row>
    <row r="91" spans="1:5" ht="12.75">
      <c r="A91" s="158"/>
      <c r="B91" s="158"/>
      <c r="C91" s="158"/>
      <c r="D91" s="158"/>
      <c r="E91" s="158"/>
    </row>
    <row r="92" spans="1:5" ht="12.75">
      <c r="A92" s="158"/>
      <c r="B92" s="158"/>
      <c r="C92" s="158"/>
      <c r="D92" s="158"/>
      <c r="E92" s="158"/>
    </row>
    <row r="93" spans="1:5" ht="12.75">
      <c r="A93" s="158"/>
      <c r="B93" s="158"/>
      <c r="C93" s="158"/>
      <c r="D93" s="158"/>
      <c r="E93" s="158"/>
    </row>
    <row r="94" spans="1:5" ht="12.75">
      <c r="A94" s="158"/>
      <c r="B94" s="158"/>
      <c r="C94" s="158"/>
      <c r="D94" s="158"/>
      <c r="E94" s="158"/>
    </row>
    <row r="95" spans="1:5" ht="12.75">
      <c r="A95" s="158"/>
      <c r="B95" s="158"/>
      <c r="C95" s="158"/>
      <c r="D95" s="158"/>
      <c r="E95" s="158"/>
    </row>
    <row r="96" spans="1:5" ht="12.75">
      <c r="A96" s="158"/>
      <c r="B96" s="158"/>
      <c r="C96" s="158"/>
      <c r="D96" s="158"/>
      <c r="E96" s="158"/>
    </row>
    <row r="97" spans="1:5" ht="12.75">
      <c r="A97" s="158"/>
      <c r="B97" s="158"/>
      <c r="C97" s="158"/>
      <c r="D97" s="158"/>
      <c r="E97" s="158"/>
    </row>
    <row r="98" spans="1:5" ht="12.75">
      <c r="A98" s="158"/>
      <c r="B98" s="158"/>
      <c r="C98" s="158"/>
      <c r="D98" s="158"/>
      <c r="E98" s="158"/>
    </row>
    <row r="99" spans="1:5" ht="12.75">
      <c r="A99" s="158"/>
      <c r="B99" s="158"/>
      <c r="C99" s="158"/>
      <c r="D99" s="158"/>
      <c r="E99" s="158"/>
    </row>
    <row r="100" spans="1:5" ht="12.75">
      <c r="A100" s="158"/>
      <c r="B100" s="158"/>
      <c r="C100" s="158"/>
      <c r="D100" s="158"/>
      <c r="E100" s="158"/>
    </row>
    <row r="101" spans="1:5" ht="12.75">
      <c r="A101" s="158"/>
      <c r="B101" s="158"/>
      <c r="C101" s="158"/>
      <c r="D101" s="158"/>
      <c r="E101" s="158"/>
    </row>
    <row r="102" spans="1:5" ht="12.75">
      <c r="A102" s="158"/>
      <c r="B102" s="158"/>
      <c r="C102" s="158"/>
      <c r="D102" s="158"/>
      <c r="E102" s="158"/>
    </row>
    <row r="103" spans="1:5" ht="12.75">
      <c r="A103" s="158"/>
      <c r="B103" s="158"/>
      <c r="C103" s="158"/>
      <c r="D103" s="158"/>
      <c r="E103" s="158"/>
    </row>
    <row r="104" spans="1:5" ht="12.75">
      <c r="A104" s="158"/>
      <c r="B104" s="158"/>
      <c r="C104" s="158"/>
      <c r="D104" s="158"/>
      <c r="E104" s="158"/>
    </row>
    <row r="105" spans="1:5" ht="12.75">
      <c r="A105" s="158"/>
      <c r="B105" s="158"/>
      <c r="C105" s="158"/>
      <c r="D105" s="158"/>
      <c r="E105" s="158"/>
    </row>
    <row r="106" spans="1:5" ht="12.75">
      <c r="A106" s="158"/>
      <c r="B106" s="158"/>
      <c r="C106" s="158"/>
      <c r="D106" s="158"/>
      <c r="E106" s="158"/>
    </row>
    <row r="107" spans="1:5" ht="12.75">
      <c r="A107" s="158"/>
      <c r="B107" s="158"/>
      <c r="C107" s="158"/>
      <c r="D107" s="158"/>
      <c r="E107" s="158"/>
    </row>
    <row r="108" spans="1:5" ht="12.75">
      <c r="A108" s="158"/>
      <c r="B108" s="158"/>
      <c r="C108" s="158"/>
      <c r="D108" s="158"/>
      <c r="E108" s="158"/>
    </row>
    <row r="109" spans="1:5" ht="12.75">
      <c r="A109" s="158"/>
      <c r="B109" s="158"/>
      <c r="C109" s="158"/>
      <c r="D109" s="158"/>
      <c r="E109" s="158"/>
    </row>
    <row r="110" spans="1:5" ht="12.75">
      <c r="A110" s="158"/>
      <c r="B110" s="158"/>
      <c r="C110" s="158"/>
      <c r="D110" s="158"/>
      <c r="E110" s="158"/>
    </row>
    <row r="111" spans="1:5" ht="12.75">
      <c r="A111" s="158"/>
      <c r="B111" s="158"/>
      <c r="C111" s="158"/>
      <c r="D111" s="158"/>
      <c r="E111" s="158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5" right="0" top="1" bottom="1" header="0.5" footer="0.5"/>
  <pageSetup horizontalDpi="600" verticalDpi="600" orientation="portrait" r:id="rId1"/>
  <headerFooter alignWithMargins="0">
    <oddHeader>&amp;CRESIDENTIAL 7 - 10 Persons</oddHeader>
    <oddFooter>&amp;R03/20/2006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O161"/>
  <sheetViews>
    <sheetView workbookViewId="0" topLeftCell="A1">
      <pane xSplit="1" topLeftCell="B1" activePane="topRight" state="frozen"/>
      <selection pane="topLeft" activeCell="A1" sqref="A1"/>
      <selection pane="topRight" activeCell="X46" sqref="X46"/>
    </sheetView>
  </sheetViews>
  <sheetFormatPr defaultColWidth="9.140625" defaultRowHeight="12.75"/>
  <cols>
    <col min="1" max="1" width="20.57421875" style="0" customWidth="1"/>
    <col min="2" max="2" width="11.140625" style="0" customWidth="1"/>
    <col min="3" max="3" width="10.421875" style="0" customWidth="1"/>
    <col min="4" max="4" width="10.00390625" style="0" customWidth="1"/>
    <col min="5" max="5" width="11.140625" style="0" customWidth="1"/>
    <col min="6" max="6" width="11.7109375" style="0" customWidth="1"/>
    <col min="7" max="7" width="10.421875" style="0" customWidth="1"/>
    <col min="8" max="8" width="11.00390625" style="0" customWidth="1"/>
    <col min="9" max="9" width="10.28125" style="0" customWidth="1"/>
    <col min="10" max="10" width="10.421875" style="0" customWidth="1"/>
    <col min="11" max="11" width="10.7109375" style="0" customWidth="1"/>
    <col min="12" max="12" width="10.57421875" style="0" customWidth="1"/>
    <col min="13" max="13" width="10.7109375" style="0" customWidth="1"/>
    <col min="14" max="14" width="10.57421875" style="0" customWidth="1"/>
    <col min="15" max="23" width="11.140625" style="0" customWidth="1"/>
    <col min="24" max="24" width="10.7109375" style="0" customWidth="1"/>
    <col min="25" max="25" width="11.7109375" style="0" customWidth="1"/>
    <col min="26" max="26" width="11.8515625" style="0" customWidth="1"/>
  </cols>
  <sheetData>
    <row r="1" spans="1:26" ht="12.75">
      <c r="A1" s="110" t="s">
        <v>143</v>
      </c>
      <c r="X1" s="399">
        <f>+'RESIDENTIAL COSTS'!B2</f>
        <v>0</v>
      </c>
      <c r="Y1" s="400"/>
      <c r="Z1" s="401"/>
    </row>
    <row r="2" spans="24:26" ht="12.75">
      <c r="X2" s="399">
        <f>+'RESIDENTIAL COSTS'!B4</f>
        <v>0</v>
      </c>
      <c r="Y2" s="400"/>
      <c r="Z2" s="401"/>
    </row>
    <row r="3" spans="24:26" ht="12.75">
      <c r="X3" s="399">
        <f>+'RESIDENTIAL COSTS'!B5</f>
        <v>0</v>
      </c>
      <c r="Y3" s="400"/>
      <c r="Z3" s="401"/>
    </row>
    <row r="4" spans="24:26" ht="12.75">
      <c r="X4" s="402">
        <f>+'RESIDENTIAL COSTS'!B6</f>
        <v>0</v>
      </c>
      <c r="Y4" s="403"/>
      <c r="Z4" s="404"/>
    </row>
    <row r="6" spans="1:26" ht="12.75">
      <c r="A6" s="109"/>
      <c r="B6" s="109"/>
      <c r="C6" s="109"/>
      <c r="D6" s="109"/>
      <c r="E6" s="109"/>
      <c r="F6" s="109"/>
      <c r="G6" s="109"/>
      <c r="H6" s="109"/>
      <c r="I6" s="147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2:26" ht="12.7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13.5" thickBot="1">
      <c r="A8" s="74"/>
      <c r="B8" s="74"/>
      <c r="C8" s="74"/>
      <c r="D8" s="74"/>
      <c r="E8" s="74"/>
      <c r="F8" s="397" t="s">
        <v>815</v>
      </c>
      <c r="G8" s="398"/>
      <c r="H8" s="397" t="s">
        <v>816</v>
      </c>
      <c r="I8" s="398"/>
      <c r="J8" s="397" t="s">
        <v>817</v>
      </c>
      <c r="K8" s="398"/>
      <c r="L8" s="397" t="s">
        <v>818</v>
      </c>
      <c r="M8" s="398"/>
      <c r="N8" s="397" t="s">
        <v>819</v>
      </c>
      <c r="O8" s="398"/>
      <c r="P8" s="397" t="s">
        <v>820</v>
      </c>
      <c r="Q8" s="398"/>
      <c r="R8" s="397" t="s">
        <v>781</v>
      </c>
      <c r="S8" s="398"/>
      <c r="T8" s="397" t="s">
        <v>782</v>
      </c>
      <c r="U8" s="398"/>
      <c r="V8" s="397" t="s">
        <v>783</v>
      </c>
      <c r="W8" s="398"/>
      <c r="X8" s="397" t="s">
        <v>784</v>
      </c>
      <c r="Y8" s="398"/>
      <c r="Z8" s="109" t="s">
        <v>435</v>
      </c>
    </row>
    <row r="9" spans="1:26" ht="14.25" thickBot="1" thickTop="1">
      <c r="A9" s="148" t="s">
        <v>462</v>
      </c>
      <c r="B9" s="149" t="s">
        <v>812</v>
      </c>
      <c r="C9" s="150" t="s">
        <v>813</v>
      </c>
      <c r="D9" s="151" t="s">
        <v>431</v>
      </c>
      <c r="E9" s="151" t="s">
        <v>202</v>
      </c>
      <c r="F9" s="151" t="s">
        <v>437</v>
      </c>
      <c r="G9" s="152" t="s">
        <v>438</v>
      </c>
      <c r="H9" s="151" t="s">
        <v>437</v>
      </c>
      <c r="I9" s="152" t="s">
        <v>438</v>
      </c>
      <c r="J9" s="151" t="s">
        <v>437</v>
      </c>
      <c r="K9" s="152" t="s">
        <v>438</v>
      </c>
      <c r="L9" s="151" t="s">
        <v>437</v>
      </c>
      <c r="M9" s="152" t="s">
        <v>438</v>
      </c>
      <c r="N9" s="151" t="s">
        <v>437</v>
      </c>
      <c r="O9" s="152" t="s">
        <v>438</v>
      </c>
      <c r="P9" s="151" t="s">
        <v>437</v>
      </c>
      <c r="Q9" s="152" t="s">
        <v>438</v>
      </c>
      <c r="R9" s="151" t="s">
        <v>437</v>
      </c>
      <c r="S9" s="152" t="s">
        <v>438</v>
      </c>
      <c r="T9" s="151" t="s">
        <v>437</v>
      </c>
      <c r="U9" s="152" t="s">
        <v>438</v>
      </c>
      <c r="V9" s="151" t="s">
        <v>437</v>
      </c>
      <c r="W9" s="152" t="s">
        <v>438</v>
      </c>
      <c r="X9" s="151" t="s">
        <v>437</v>
      </c>
      <c r="Y9" s="151" t="s">
        <v>438</v>
      </c>
      <c r="Z9" s="73"/>
    </row>
    <row r="10" spans="1:67" ht="13.5" thickTop="1">
      <c r="A10" s="341"/>
      <c r="B10" s="290"/>
      <c r="C10" s="290"/>
      <c r="D10" s="276"/>
      <c r="E10" s="51"/>
      <c r="F10" s="47"/>
      <c r="G10" s="80"/>
      <c r="H10" s="47"/>
      <c r="I10" s="80"/>
      <c r="J10" s="47"/>
      <c r="K10" s="80"/>
      <c r="L10" s="47"/>
      <c r="M10" s="80"/>
      <c r="N10" s="47"/>
      <c r="O10" s="80"/>
      <c r="P10" s="47"/>
      <c r="Q10" s="80"/>
      <c r="R10" s="47"/>
      <c r="S10" s="80"/>
      <c r="T10" s="47"/>
      <c r="U10" s="80"/>
      <c r="V10" s="47"/>
      <c r="W10" s="80"/>
      <c r="X10" s="47"/>
      <c r="Y10" s="80"/>
      <c r="Z10" s="123">
        <f>SUM(F10:Y10)</f>
        <v>0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</row>
    <row r="11" spans="1:67" ht="12.75">
      <c r="A11" s="46"/>
      <c r="B11" s="290"/>
      <c r="C11" s="290"/>
      <c r="D11" s="276"/>
      <c r="E11" s="51"/>
      <c r="F11" s="47"/>
      <c r="G11" s="80"/>
      <c r="H11" s="47"/>
      <c r="I11" s="80"/>
      <c r="J11" s="47"/>
      <c r="K11" s="80"/>
      <c r="L11" s="47"/>
      <c r="M11" s="80"/>
      <c r="N11" s="47"/>
      <c r="O11" s="80"/>
      <c r="P11" s="47"/>
      <c r="Q11" s="80"/>
      <c r="R11" s="47"/>
      <c r="S11" s="80"/>
      <c r="T11" s="47"/>
      <c r="U11" s="80"/>
      <c r="V11" s="47"/>
      <c r="W11" s="80"/>
      <c r="X11" s="47"/>
      <c r="Y11" s="80"/>
      <c r="Z11" s="123">
        <f aca="true" t="shared" si="0" ref="Z11:Z21">SUM(F11:Y11)</f>
        <v>0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</row>
    <row r="12" spans="1:67" ht="12.75">
      <c r="A12" s="46"/>
      <c r="B12" s="290"/>
      <c r="C12" s="290"/>
      <c r="D12" s="276"/>
      <c r="E12" s="51"/>
      <c r="F12" s="47"/>
      <c r="G12" s="80"/>
      <c r="H12" s="47"/>
      <c r="I12" s="80"/>
      <c r="J12" s="47"/>
      <c r="K12" s="80"/>
      <c r="L12" s="47"/>
      <c r="M12" s="80"/>
      <c r="N12" s="47"/>
      <c r="O12" s="80"/>
      <c r="P12" s="47"/>
      <c r="Q12" s="80"/>
      <c r="R12" s="47"/>
      <c r="S12" s="80"/>
      <c r="T12" s="47"/>
      <c r="U12" s="80"/>
      <c r="V12" s="47"/>
      <c r="W12" s="80"/>
      <c r="X12" s="47"/>
      <c r="Y12" s="80"/>
      <c r="Z12" s="123">
        <f t="shared" si="0"/>
        <v>0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</row>
    <row r="13" spans="1:67" ht="12.75">
      <c r="A13" s="46"/>
      <c r="B13" s="290"/>
      <c r="C13" s="290"/>
      <c r="D13" s="276"/>
      <c r="E13" s="51"/>
      <c r="F13" s="47"/>
      <c r="G13" s="80"/>
      <c r="H13" s="47"/>
      <c r="I13" s="80"/>
      <c r="J13" s="47"/>
      <c r="K13" s="80"/>
      <c r="L13" s="47"/>
      <c r="M13" s="80"/>
      <c r="N13" s="47"/>
      <c r="O13" s="80"/>
      <c r="P13" s="47"/>
      <c r="Q13" s="80"/>
      <c r="R13" s="47"/>
      <c r="S13" s="80"/>
      <c r="T13" s="47"/>
      <c r="U13" s="80"/>
      <c r="V13" s="47"/>
      <c r="W13" s="80"/>
      <c r="X13" s="47"/>
      <c r="Y13" s="80"/>
      <c r="Z13" s="123">
        <f t="shared" si="0"/>
        <v>0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</row>
    <row r="14" spans="1:67" ht="12.75">
      <c r="A14" s="46"/>
      <c r="B14" s="290"/>
      <c r="C14" s="290"/>
      <c r="D14" s="276"/>
      <c r="E14" s="51"/>
      <c r="F14" s="47"/>
      <c r="G14" s="80"/>
      <c r="H14" s="47"/>
      <c r="I14" s="80"/>
      <c r="J14" s="47"/>
      <c r="K14" s="80"/>
      <c r="L14" s="47"/>
      <c r="M14" s="80"/>
      <c r="N14" s="47"/>
      <c r="O14" s="80"/>
      <c r="P14" s="47"/>
      <c r="Q14" s="80"/>
      <c r="R14" s="47"/>
      <c r="S14" s="80"/>
      <c r="T14" s="47"/>
      <c r="U14" s="80"/>
      <c r="V14" s="47"/>
      <c r="W14" s="80"/>
      <c r="X14" s="47"/>
      <c r="Y14" s="80"/>
      <c r="Z14" s="123">
        <f t="shared" si="0"/>
        <v>0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</row>
    <row r="15" spans="1:67" ht="12.75">
      <c r="A15" s="46"/>
      <c r="B15" s="290"/>
      <c r="C15" s="290"/>
      <c r="D15" s="276"/>
      <c r="E15" s="51"/>
      <c r="F15" s="47"/>
      <c r="G15" s="80"/>
      <c r="H15" s="47"/>
      <c r="I15" s="80"/>
      <c r="J15" s="47"/>
      <c r="K15" s="80"/>
      <c r="L15" s="47"/>
      <c r="M15" s="80"/>
      <c r="N15" s="47"/>
      <c r="O15" s="80"/>
      <c r="P15" s="47"/>
      <c r="Q15" s="80"/>
      <c r="R15" s="47"/>
      <c r="S15" s="80"/>
      <c r="T15" s="47"/>
      <c r="U15" s="80"/>
      <c r="V15" s="47"/>
      <c r="W15" s="80"/>
      <c r="X15" s="47"/>
      <c r="Y15" s="80"/>
      <c r="Z15" s="123">
        <f t="shared" si="0"/>
        <v>0</v>
      </c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</row>
    <row r="16" spans="1:67" ht="12.75">
      <c r="A16" s="46"/>
      <c r="B16" s="290"/>
      <c r="C16" s="290"/>
      <c r="D16" s="276"/>
      <c r="E16" s="51"/>
      <c r="F16" s="47"/>
      <c r="G16" s="80"/>
      <c r="H16" s="47"/>
      <c r="I16" s="80"/>
      <c r="J16" s="47"/>
      <c r="K16" s="80"/>
      <c r="L16" s="47"/>
      <c r="M16" s="80"/>
      <c r="N16" s="47"/>
      <c r="O16" s="80"/>
      <c r="P16" s="47"/>
      <c r="Q16" s="80"/>
      <c r="R16" s="47"/>
      <c r="S16" s="80"/>
      <c r="T16" s="47"/>
      <c r="U16" s="80"/>
      <c r="V16" s="47"/>
      <c r="W16" s="80"/>
      <c r="X16" s="47"/>
      <c r="Y16" s="80"/>
      <c r="Z16" s="123">
        <f t="shared" si="0"/>
        <v>0</v>
      </c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</row>
    <row r="17" spans="1:67" ht="12.75">
      <c r="A17" s="46"/>
      <c r="B17" s="290"/>
      <c r="C17" s="290"/>
      <c r="D17" s="276"/>
      <c r="E17" s="51"/>
      <c r="F17" s="47"/>
      <c r="G17" s="80"/>
      <c r="H17" s="47"/>
      <c r="I17" s="80"/>
      <c r="J17" s="47"/>
      <c r="K17" s="80"/>
      <c r="L17" s="47"/>
      <c r="M17" s="80"/>
      <c r="N17" s="47"/>
      <c r="O17" s="80"/>
      <c r="P17" s="47"/>
      <c r="Q17" s="80"/>
      <c r="R17" s="47"/>
      <c r="S17" s="80"/>
      <c r="T17" s="47"/>
      <c r="U17" s="80"/>
      <c r="V17" s="47"/>
      <c r="W17" s="80"/>
      <c r="X17" s="47"/>
      <c r="Y17" s="80"/>
      <c r="Z17" s="123">
        <f t="shared" si="0"/>
        <v>0</v>
      </c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</row>
    <row r="18" spans="1:67" ht="12.75">
      <c r="A18" s="46"/>
      <c r="B18" s="290"/>
      <c r="C18" s="290"/>
      <c r="D18" s="276"/>
      <c r="E18" s="51"/>
      <c r="F18" s="47"/>
      <c r="G18" s="80"/>
      <c r="H18" s="47"/>
      <c r="I18" s="80"/>
      <c r="J18" s="47"/>
      <c r="K18" s="80"/>
      <c r="L18" s="47"/>
      <c r="M18" s="80"/>
      <c r="N18" s="47"/>
      <c r="O18" s="80"/>
      <c r="P18" s="47"/>
      <c r="Q18" s="80"/>
      <c r="R18" s="47"/>
      <c r="S18" s="80"/>
      <c r="T18" s="47"/>
      <c r="U18" s="80"/>
      <c r="V18" s="47"/>
      <c r="W18" s="80"/>
      <c r="X18" s="47"/>
      <c r="Y18" s="80"/>
      <c r="Z18" s="123">
        <f t="shared" si="0"/>
        <v>0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</row>
    <row r="19" spans="1:67" ht="12.75">
      <c r="A19" s="41"/>
      <c r="B19" s="290"/>
      <c r="C19" s="290"/>
      <c r="D19" s="276"/>
      <c r="E19" s="51"/>
      <c r="F19" s="47"/>
      <c r="G19" s="80"/>
      <c r="H19" s="47"/>
      <c r="I19" s="80"/>
      <c r="J19" s="47"/>
      <c r="K19" s="80"/>
      <c r="L19" s="47"/>
      <c r="M19" s="80"/>
      <c r="N19" s="47"/>
      <c r="O19" s="80"/>
      <c r="P19" s="47"/>
      <c r="Q19" s="80"/>
      <c r="R19" s="47"/>
      <c r="S19" s="80"/>
      <c r="T19" s="47"/>
      <c r="U19" s="80"/>
      <c r="V19" s="47"/>
      <c r="W19" s="80"/>
      <c r="X19" s="47"/>
      <c r="Y19" s="80"/>
      <c r="Z19" s="123">
        <f t="shared" si="0"/>
        <v>0</v>
      </c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</row>
    <row r="20" spans="1:67" ht="12.75">
      <c r="A20" s="73" t="s">
        <v>814</v>
      </c>
      <c r="B20" s="290"/>
      <c r="C20" s="290"/>
      <c r="D20" s="276"/>
      <c r="E20" s="51"/>
      <c r="F20" s="47"/>
      <c r="G20" s="80"/>
      <c r="H20" s="47"/>
      <c r="I20" s="80"/>
      <c r="J20" s="47"/>
      <c r="K20" s="80"/>
      <c r="L20" s="47"/>
      <c r="M20" s="80"/>
      <c r="N20" s="47"/>
      <c r="O20" s="80"/>
      <c r="P20" s="47"/>
      <c r="Q20" s="80"/>
      <c r="R20" s="47"/>
      <c r="S20" s="80"/>
      <c r="T20" s="47"/>
      <c r="U20" s="80"/>
      <c r="V20" s="47"/>
      <c r="W20" s="80"/>
      <c r="X20" s="47"/>
      <c r="Y20" s="80"/>
      <c r="Z20" s="123">
        <f t="shared" si="0"/>
        <v>0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</row>
    <row r="21" spans="1:67" ht="12.75">
      <c r="A21" s="73" t="s">
        <v>213</v>
      </c>
      <c r="B21" s="290"/>
      <c r="C21" s="290"/>
      <c r="D21" s="276"/>
      <c r="E21" s="51"/>
      <c r="F21" s="47"/>
      <c r="G21" s="80"/>
      <c r="H21" s="47"/>
      <c r="I21" s="80"/>
      <c r="J21" s="47"/>
      <c r="K21" s="80"/>
      <c r="L21" s="47"/>
      <c r="M21" s="80"/>
      <c r="N21" s="47"/>
      <c r="O21" s="80"/>
      <c r="P21" s="47"/>
      <c r="Q21" s="80"/>
      <c r="R21" s="47"/>
      <c r="S21" s="80"/>
      <c r="T21" s="47"/>
      <c r="U21" s="80"/>
      <c r="V21" s="47"/>
      <c r="W21" s="80"/>
      <c r="X21" s="47"/>
      <c r="Y21" s="80"/>
      <c r="Z21" s="123">
        <f t="shared" si="0"/>
        <v>0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</row>
    <row r="22" spans="1:67" ht="12.75">
      <c r="A22" s="73" t="s">
        <v>844</v>
      </c>
      <c r="B22" s="291"/>
      <c r="C22" s="291"/>
      <c r="D22" s="296" t="s">
        <v>600</v>
      </c>
      <c r="E22" s="93"/>
      <c r="F22" s="154">
        <f>SUM(F10:F21)</f>
        <v>0</v>
      </c>
      <c r="G22" s="273"/>
      <c r="H22" s="153">
        <f>SUM(H10:H21)</f>
        <v>0</v>
      </c>
      <c r="I22" s="273"/>
      <c r="J22" s="153">
        <f>SUM(J10:J21)</f>
        <v>0</v>
      </c>
      <c r="K22" s="273"/>
      <c r="L22" s="153">
        <f>SUM(L10:L21)</f>
        <v>0</v>
      </c>
      <c r="M22" s="273"/>
      <c r="N22" s="153">
        <f>SUM(N10:N21)</f>
        <v>0</v>
      </c>
      <c r="O22" s="273"/>
      <c r="P22" s="153">
        <f>SUM(P10:P21)</f>
        <v>0</v>
      </c>
      <c r="Q22" s="273"/>
      <c r="R22" s="153">
        <f>SUM(R10:R21)</f>
        <v>0</v>
      </c>
      <c r="S22" s="273"/>
      <c r="T22" s="153">
        <f>SUM(T10:T21)</f>
        <v>0</v>
      </c>
      <c r="U22" s="273"/>
      <c r="V22" s="153">
        <f>SUM(V10:V21)</f>
        <v>0</v>
      </c>
      <c r="W22" s="273"/>
      <c r="X22" s="153">
        <f>SUM(X10:X21)</f>
        <v>0</v>
      </c>
      <c r="Y22" s="273" t="s">
        <v>600</v>
      </c>
      <c r="Z22" s="123">
        <f>SUM(Z10:Z21)</f>
        <v>0</v>
      </c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</row>
    <row r="23" spans="1:67" ht="12.75">
      <c r="A23" s="127"/>
      <c r="B23" s="292" t="s">
        <v>600</v>
      </c>
      <c r="C23" s="292"/>
      <c r="D23" s="297"/>
      <c r="E23" s="300"/>
      <c r="F23" s="48"/>
      <c r="G23" s="126"/>
      <c r="H23" s="126"/>
      <c r="I23" s="126"/>
      <c r="J23" s="48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3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</row>
    <row r="24" spans="1:67" ht="12.75">
      <c r="A24" s="73" t="s">
        <v>832</v>
      </c>
      <c r="B24" s="290"/>
      <c r="C24" s="290"/>
      <c r="D24" s="276"/>
      <c r="E24" s="51"/>
      <c r="F24" s="47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123">
        <f>+F24</f>
        <v>0</v>
      </c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</row>
    <row r="25" spans="1:67" ht="12.75">
      <c r="A25" s="73" t="s">
        <v>833</v>
      </c>
      <c r="B25" s="290"/>
      <c r="C25" s="290"/>
      <c r="D25" s="276"/>
      <c r="E25" s="51"/>
      <c r="F25" s="80"/>
      <c r="G25" s="80"/>
      <c r="H25" s="47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123">
        <f>+H25</f>
        <v>0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</row>
    <row r="26" spans="1:67" ht="12.75">
      <c r="A26" s="73" t="s">
        <v>834</v>
      </c>
      <c r="B26" s="290"/>
      <c r="C26" s="290"/>
      <c r="D26" s="276"/>
      <c r="E26" s="51"/>
      <c r="F26" s="80"/>
      <c r="G26" s="80"/>
      <c r="H26" s="80"/>
      <c r="I26" s="80"/>
      <c r="J26" s="47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123">
        <f>+J26</f>
        <v>0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</row>
    <row r="27" spans="1:67" ht="12.75">
      <c r="A27" s="73" t="s">
        <v>835</v>
      </c>
      <c r="B27" s="290"/>
      <c r="C27" s="290"/>
      <c r="D27" s="276"/>
      <c r="E27" s="51"/>
      <c r="F27" s="80"/>
      <c r="G27" s="80"/>
      <c r="H27" s="80"/>
      <c r="I27" s="80"/>
      <c r="J27" s="80"/>
      <c r="K27" s="80"/>
      <c r="L27" s="47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123">
        <f>+L27</f>
        <v>0</v>
      </c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</row>
    <row r="28" spans="1:67" ht="12.75">
      <c r="A28" s="73" t="s">
        <v>836</v>
      </c>
      <c r="B28" s="290"/>
      <c r="C28" s="290"/>
      <c r="D28" s="276"/>
      <c r="E28" s="51"/>
      <c r="F28" s="80"/>
      <c r="G28" s="80"/>
      <c r="H28" s="80"/>
      <c r="I28" s="80"/>
      <c r="J28" s="80"/>
      <c r="K28" s="80"/>
      <c r="L28" s="80"/>
      <c r="M28" s="80"/>
      <c r="N28" s="47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123">
        <f>+N28</f>
        <v>0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</row>
    <row r="29" spans="1:67" ht="12.75">
      <c r="A29" s="73" t="s">
        <v>837</v>
      </c>
      <c r="B29" s="290"/>
      <c r="C29" s="290"/>
      <c r="D29" s="276"/>
      <c r="E29" s="51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47"/>
      <c r="Q29" s="80"/>
      <c r="R29" s="80"/>
      <c r="S29" s="80"/>
      <c r="T29" s="80"/>
      <c r="U29" s="80"/>
      <c r="V29" s="80"/>
      <c r="W29" s="80"/>
      <c r="X29" s="80"/>
      <c r="Y29" s="80"/>
      <c r="Z29" s="123">
        <f>+P29</f>
        <v>0</v>
      </c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</row>
    <row r="30" spans="1:67" ht="12.75">
      <c r="A30" s="73" t="s">
        <v>785</v>
      </c>
      <c r="B30" s="290"/>
      <c r="C30" s="290"/>
      <c r="D30" s="276"/>
      <c r="E30" s="51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47"/>
      <c r="S30" s="80"/>
      <c r="T30" s="80"/>
      <c r="U30" s="80"/>
      <c r="V30" s="80"/>
      <c r="W30" s="80"/>
      <c r="X30" s="80"/>
      <c r="Y30" s="80"/>
      <c r="Z30" s="123">
        <f>+R30</f>
        <v>0</v>
      </c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</row>
    <row r="31" spans="1:67" ht="12.75">
      <c r="A31" s="73" t="s">
        <v>786</v>
      </c>
      <c r="B31" s="290"/>
      <c r="C31" s="290"/>
      <c r="D31" s="276"/>
      <c r="E31" s="51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7"/>
      <c r="U31" s="80"/>
      <c r="V31" s="80"/>
      <c r="W31" s="80"/>
      <c r="X31" s="80"/>
      <c r="Y31" s="80"/>
      <c r="Z31" s="123">
        <f>+T31</f>
        <v>0</v>
      </c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</row>
    <row r="32" spans="1:67" ht="12.75">
      <c r="A32" s="73" t="s">
        <v>787</v>
      </c>
      <c r="B32" s="290"/>
      <c r="C32" s="290"/>
      <c r="D32" s="276"/>
      <c r="E32" s="51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47"/>
      <c r="W32" s="80"/>
      <c r="X32" s="80"/>
      <c r="Y32" s="80"/>
      <c r="Z32" s="123">
        <f>+V32</f>
        <v>0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</row>
    <row r="33" spans="1:67" ht="12.75">
      <c r="A33" s="73" t="s">
        <v>788</v>
      </c>
      <c r="B33" s="290"/>
      <c r="C33" s="290"/>
      <c r="D33" s="276"/>
      <c r="E33" s="51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47"/>
      <c r="Y33" s="80"/>
      <c r="Z33" s="123">
        <f>+X33</f>
        <v>0</v>
      </c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</row>
    <row r="34" spans="1:67" ht="12.75">
      <c r="A34" s="73"/>
      <c r="B34" s="291"/>
      <c r="C34" s="291"/>
      <c r="D34" s="298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123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</row>
    <row r="35" spans="1:67" ht="12.75">
      <c r="A35" s="73" t="s">
        <v>845</v>
      </c>
      <c r="B35" s="291"/>
      <c r="C35" s="291"/>
      <c r="D35" s="299"/>
      <c r="E35" s="85"/>
      <c r="F35" s="123">
        <f>SUM(F24:F33)</f>
        <v>0</v>
      </c>
      <c r="G35" s="80"/>
      <c r="H35" s="123">
        <f>SUM(H24:H33)</f>
        <v>0</v>
      </c>
      <c r="I35" s="80"/>
      <c r="J35" s="123">
        <f>SUM(J24:J33)</f>
        <v>0</v>
      </c>
      <c r="K35" s="80"/>
      <c r="L35" s="123">
        <f>SUM(L24:L33)</f>
        <v>0</v>
      </c>
      <c r="M35" s="80"/>
      <c r="N35" s="123">
        <f>SUM(N24:N33)</f>
        <v>0</v>
      </c>
      <c r="O35" s="80"/>
      <c r="P35" s="123">
        <f>SUM(P24:P33)</f>
        <v>0</v>
      </c>
      <c r="Q35" s="80"/>
      <c r="R35" s="123">
        <f>SUM(R24:R33)</f>
        <v>0</v>
      </c>
      <c r="S35" s="80"/>
      <c r="T35" s="123">
        <f>SUM(T24:T33)</f>
        <v>0</v>
      </c>
      <c r="U35" s="80"/>
      <c r="V35" s="123">
        <f>SUM(V24:V33)</f>
        <v>0</v>
      </c>
      <c r="W35" s="80"/>
      <c r="X35" s="123">
        <f>SUM(X24:X33)</f>
        <v>0</v>
      </c>
      <c r="Y35" s="80"/>
      <c r="Z35" s="123">
        <f>SUM(Z24:Z33)</f>
        <v>0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</row>
    <row r="36" spans="1:67" ht="12.75">
      <c r="A36" s="127"/>
      <c r="B36" s="292"/>
      <c r="C36" s="292"/>
      <c r="D36" s="297"/>
      <c r="E36" s="300"/>
      <c r="F36" s="48"/>
      <c r="G36" s="126"/>
      <c r="H36" s="48"/>
      <c r="I36" s="48"/>
      <c r="J36" s="48"/>
      <c r="K36" s="48"/>
      <c r="L36" s="48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3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</row>
    <row r="37" spans="1:67" ht="12.75">
      <c r="A37" s="73" t="s">
        <v>838</v>
      </c>
      <c r="B37" s="290"/>
      <c r="C37" s="290"/>
      <c r="D37" s="276"/>
      <c r="E37" s="51"/>
      <c r="F37" s="47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123">
        <f>+F37</f>
        <v>0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</row>
    <row r="38" spans="1:67" ht="12.75">
      <c r="A38" s="73" t="s">
        <v>839</v>
      </c>
      <c r="B38" s="290"/>
      <c r="C38" s="290"/>
      <c r="D38" s="276"/>
      <c r="E38" s="51"/>
      <c r="F38" s="80"/>
      <c r="G38" s="80"/>
      <c r="H38" s="47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123">
        <f>+H38</f>
        <v>0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</row>
    <row r="39" spans="1:67" ht="12.75">
      <c r="A39" s="73" t="s">
        <v>840</v>
      </c>
      <c r="B39" s="290"/>
      <c r="C39" s="290"/>
      <c r="D39" s="276"/>
      <c r="E39" s="51"/>
      <c r="F39" s="80"/>
      <c r="G39" s="80"/>
      <c r="H39" s="80"/>
      <c r="I39" s="80"/>
      <c r="J39" s="47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123">
        <f>+J39</f>
        <v>0</v>
      </c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</row>
    <row r="40" spans="1:67" ht="12.75">
      <c r="A40" s="73" t="s">
        <v>841</v>
      </c>
      <c r="B40" s="290"/>
      <c r="C40" s="290"/>
      <c r="D40" s="276"/>
      <c r="E40" s="51"/>
      <c r="F40" s="80"/>
      <c r="G40" s="80"/>
      <c r="H40" s="80"/>
      <c r="I40" s="80"/>
      <c r="J40" s="80"/>
      <c r="K40" s="80"/>
      <c r="L40" s="47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123">
        <f>+L40</f>
        <v>0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</row>
    <row r="41" spans="1:67" ht="12.75">
      <c r="A41" s="73" t="s">
        <v>842</v>
      </c>
      <c r="B41" s="290"/>
      <c r="C41" s="290"/>
      <c r="D41" s="276"/>
      <c r="E41" s="51"/>
      <c r="F41" s="80"/>
      <c r="G41" s="80"/>
      <c r="H41" s="80"/>
      <c r="I41" s="80"/>
      <c r="J41" s="80"/>
      <c r="K41" s="80"/>
      <c r="L41" s="80"/>
      <c r="M41" s="80"/>
      <c r="N41" s="47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123">
        <f>+N41</f>
        <v>0</v>
      </c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</row>
    <row r="42" spans="1:67" ht="12.75">
      <c r="A42" s="73" t="s">
        <v>843</v>
      </c>
      <c r="B42" s="290"/>
      <c r="C42" s="290"/>
      <c r="D42" s="276"/>
      <c r="E42" s="51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47"/>
      <c r="Q42" s="80"/>
      <c r="R42" s="80"/>
      <c r="S42" s="80"/>
      <c r="T42" s="80"/>
      <c r="U42" s="80"/>
      <c r="V42" s="80"/>
      <c r="W42" s="80"/>
      <c r="X42" s="80"/>
      <c r="Y42" s="80"/>
      <c r="Z42" s="123">
        <f>+P42</f>
        <v>0</v>
      </c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</row>
    <row r="43" spans="1:67" ht="12.75">
      <c r="A43" s="73" t="s">
        <v>789</v>
      </c>
      <c r="B43" s="290"/>
      <c r="C43" s="290"/>
      <c r="D43" s="276"/>
      <c r="E43" s="51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47"/>
      <c r="S43" s="80"/>
      <c r="T43" s="80"/>
      <c r="U43" s="80"/>
      <c r="V43" s="80"/>
      <c r="W43" s="80"/>
      <c r="X43" s="80"/>
      <c r="Y43" s="80"/>
      <c r="Z43" s="123">
        <f>+R43</f>
        <v>0</v>
      </c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</row>
    <row r="44" spans="1:67" ht="12.75">
      <c r="A44" s="73" t="s">
        <v>790</v>
      </c>
      <c r="B44" s="290"/>
      <c r="C44" s="290"/>
      <c r="D44" s="276"/>
      <c r="E44" s="51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47"/>
      <c r="U44" s="80"/>
      <c r="V44" s="80"/>
      <c r="W44" s="80"/>
      <c r="X44" s="80"/>
      <c r="Y44" s="80"/>
      <c r="Z44" s="123">
        <f>+T44</f>
        <v>0</v>
      </c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</row>
    <row r="45" spans="1:67" ht="12.75">
      <c r="A45" s="73" t="s">
        <v>791</v>
      </c>
      <c r="B45" s="290"/>
      <c r="C45" s="290"/>
      <c r="D45" s="276"/>
      <c r="E45" s="51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47"/>
      <c r="W45" s="80"/>
      <c r="X45" s="80"/>
      <c r="Y45" s="80"/>
      <c r="Z45" s="123">
        <f>+V45</f>
        <v>0</v>
      </c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</row>
    <row r="46" spans="1:67" ht="12.75">
      <c r="A46" s="73" t="s">
        <v>792</v>
      </c>
      <c r="B46" s="290"/>
      <c r="C46" s="290"/>
      <c r="D46" s="276"/>
      <c r="E46" s="51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47"/>
      <c r="Y46" s="80"/>
      <c r="Z46" s="123">
        <f>+X46</f>
        <v>0</v>
      </c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</row>
    <row r="47" spans="1:67" ht="12.75">
      <c r="A47" s="73"/>
      <c r="B47" s="291"/>
      <c r="C47" s="291"/>
      <c r="D47" s="79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123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</row>
    <row r="48" spans="1:67" ht="12.75">
      <c r="A48" s="73" t="s">
        <v>846</v>
      </c>
      <c r="B48" s="291"/>
      <c r="C48" s="291"/>
      <c r="D48" s="155"/>
      <c r="E48" s="155"/>
      <c r="F48" s="123">
        <f>SUM(F37:F46)</f>
        <v>0</v>
      </c>
      <c r="G48" s="80"/>
      <c r="H48" s="123">
        <f>SUM(H37:H46)</f>
        <v>0</v>
      </c>
      <c r="I48" s="80"/>
      <c r="J48" s="123">
        <f>SUM(J37:J46)</f>
        <v>0</v>
      </c>
      <c r="K48" s="80"/>
      <c r="L48" s="123">
        <f>SUM(L37:L46)</f>
        <v>0</v>
      </c>
      <c r="M48" s="80"/>
      <c r="N48" s="123">
        <f>SUM(N37:N46)</f>
        <v>0</v>
      </c>
      <c r="O48" s="80"/>
      <c r="P48" s="123">
        <f>SUM(P37:P46)</f>
        <v>0</v>
      </c>
      <c r="Q48" s="80"/>
      <c r="R48" s="123">
        <f>SUM(R37:R46)</f>
        <v>0</v>
      </c>
      <c r="S48" s="80"/>
      <c r="T48" s="123">
        <f>SUM(T37:T46)</f>
        <v>0</v>
      </c>
      <c r="U48" s="80"/>
      <c r="V48" s="123">
        <f>SUM(V37:V46)</f>
        <v>0</v>
      </c>
      <c r="W48" s="80"/>
      <c r="X48" s="123">
        <f>SUM(X37:X46)</f>
        <v>0</v>
      </c>
      <c r="Y48" s="80"/>
      <c r="Z48" s="123">
        <f>SUM(Z37:Z46)</f>
        <v>0</v>
      </c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</row>
    <row r="49" spans="1:67" ht="12.75">
      <c r="A49" s="127"/>
      <c r="B49" s="292"/>
      <c r="C49" s="292"/>
      <c r="D49" s="156" t="s">
        <v>600</v>
      </c>
      <c r="E49" s="15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</row>
    <row r="50" spans="1:67" ht="12.75">
      <c r="A50" s="73" t="s">
        <v>847</v>
      </c>
      <c r="B50" s="293"/>
      <c r="C50" s="293"/>
      <c r="D50" s="85"/>
      <c r="E50" s="85"/>
      <c r="F50" s="47"/>
      <c r="G50" s="47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123">
        <f>+F50+G50</f>
        <v>0</v>
      </c>
      <c r="AA50" s="301"/>
      <c r="AB50" s="301"/>
      <c r="AC50" s="301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</row>
    <row r="51" spans="1:67" ht="12.75">
      <c r="A51" s="73" t="s">
        <v>848</v>
      </c>
      <c r="B51" s="293"/>
      <c r="C51" s="293"/>
      <c r="D51" s="85"/>
      <c r="E51" s="85"/>
      <c r="F51" s="80"/>
      <c r="G51" s="80"/>
      <c r="H51" s="47"/>
      <c r="I51" s="47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123">
        <f>+H51+I51</f>
        <v>0</v>
      </c>
      <c r="AA51" s="301"/>
      <c r="AB51" s="301"/>
      <c r="AC51" s="301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</row>
    <row r="52" spans="1:67" ht="12.75">
      <c r="A52" s="73" t="s">
        <v>849</v>
      </c>
      <c r="B52" s="293"/>
      <c r="C52" s="293"/>
      <c r="D52" s="85"/>
      <c r="E52" s="85"/>
      <c r="F52" s="80"/>
      <c r="G52" s="80"/>
      <c r="H52" s="80"/>
      <c r="I52" s="80"/>
      <c r="J52" s="47"/>
      <c r="K52" s="47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123">
        <f>+J52+K52</f>
        <v>0</v>
      </c>
      <c r="AA52" s="301"/>
      <c r="AB52" s="301"/>
      <c r="AC52" s="301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</row>
    <row r="53" spans="1:67" ht="12.75">
      <c r="A53" s="73" t="s">
        <v>850</v>
      </c>
      <c r="B53" s="293"/>
      <c r="C53" s="293"/>
      <c r="D53" s="85"/>
      <c r="E53" s="85"/>
      <c r="F53" s="80"/>
      <c r="G53" s="80"/>
      <c r="H53" s="80"/>
      <c r="I53" s="80"/>
      <c r="J53" s="80"/>
      <c r="K53" s="80"/>
      <c r="L53" s="47"/>
      <c r="M53" s="47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123">
        <f>+L53+M53</f>
        <v>0</v>
      </c>
      <c r="AA53" s="301"/>
      <c r="AB53" s="301"/>
      <c r="AC53" s="301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</row>
    <row r="54" spans="1:67" ht="12.75">
      <c r="A54" s="73" t="s">
        <v>851</v>
      </c>
      <c r="B54" s="293"/>
      <c r="C54" s="293"/>
      <c r="D54" s="85"/>
      <c r="E54" s="85"/>
      <c r="F54" s="80"/>
      <c r="G54" s="80"/>
      <c r="H54" s="80"/>
      <c r="I54" s="80"/>
      <c r="J54" s="80"/>
      <c r="K54" s="80"/>
      <c r="L54" s="80"/>
      <c r="M54" s="80"/>
      <c r="N54" s="47"/>
      <c r="O54" s="47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123">
        <f>+N54+O54</f>
        <v>0</v>
      </c>
      <c r="AA54" s="301"/>
      <c r="AB54" s="301"/>
      <c r="AC54" s="301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</row>
    <row r="55" spans="1:67" ht="12.75">
      <c r="A55" s="73" t="s">
        <v>852</v>
      </c>
      <c r="B55" s="293"/>
      <c r="C55" s="293"/>
      <c r="D55" s="85"/>
      <c r="E55" s="85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47"/>
      <c r="Q55" s="47"/>
      <c r="R55" s="80"/>
      <c r="S55" s="80"/>
      <c r="T55" s="80"/>
      <c r="U55" s="80"/>
      <c r="V55" s="80"/>
      <c r="W55" s="80"/>
      <c r="X55" s="80"/>
      <c r="Y55" s="80"/>
      <c r="Z55" s="123">
        <f>+P55+Q55</f>
        <v>0</v>
      </c>
      <c r="AA55" s="301"/>
      <c r="AB55" s="301"/>
      <c r="AC55" s="301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</row>
    <row r="56" spans="1:67" ht="12.75">
      <c r="A56" s="73" t="s">
        <v>793</v>
      </c>
      <c r="B56" s="293"/>
      <c r="C56" s="293"/>
      <c r="D56" s="85"/>
      <c r="E56" s="85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47"/>
      <c r="S56" s="47"/>
      <c r="T56" s="80"/>
      <c r="U56" s="80"/>
      <c r="V56" s="80"/>
      <c r="W56" s="80"/>
      <c r="X56" s="80"/>
      <c r="Y56" s="80"/>
      <c r="Z56" s="123">
        <f>+R56+S56</f>
        <v>0</v>
      </c>
      <c r="AA56" s="301"/>
      <c r="AB56" s="301"/>
      <c r="AC56" s="301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</row>
    <row r="57" spans="1:67" ht="12.75">
      <c r="A57" s="73" t="s">
        <v>794</v>
      </c>
      <c r="B57" s="293"/>
      <c r="C57" s="293"/>
      <c r="D57" s="85"/>
      <c r="E57" s="85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47"/>
      <c r="U57" s="47"/>
      <c r="V57" s="80"/>
      <c r="W57" s="80"/>
      <c r="X57" s="80"/>
      <c r="Y57" s="80"/>
      <c r="Z57" s="123">
        <f>+T57+U57</f>
        <v>0</v>
      </c>
      <c r="AA57" s="301"/>
      <c r="AB57" s="301"/>
      <c r="AC57" s="301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</row>
    <row r="58" spans="1:67" ht="12.75">
      <c r="A58" s="73" t="s">
        <v>795</v>
      </c>
      <c r="B58" s="293"/>
      <c r="C58" s="293"/>
      <c r="D58" s="85"/>
      <c r="E58" s="85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47"/>
      <c r="W58" s="47"/>
      <c r="X58" s="80"/>
      <c r="Y58" s="80"/>
      <c r="Z58" s="123">
        <f>+V58+W58</f>
        <v>0</v>
      </c>
      <c r="AA58" s="301"/>
      <c r="AB58" s="301"/>
      <c r="AC58" s="301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</row>
    <row r="59" spans="1:67" ht="12.75">
      <c r="A59" s="73" t="s">
        <v>796</v>
      </c>
      <c r="B59" s="293"/>
      <c r="C59" s="293"/>
      <c r="D59" s="85"/>
      <c r="E59" s="85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47"/>
      <c r="Y59" s="47"/>
      <c r="Z59" s="123">
        <f>+X59+Y59</f>
        <v>0</v>
      </c>
      <c r="AA59" s="301"/>
      <c r="AB59" s="301"/>
      <c r="AC59" s="301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</row>
    <row r="60" spans="1:67" ht="12.75">
      <c r="A60" s="73"/>
      <c r="B60" s="293"/>
      <c r="C60" s="293"/>
      <c r="D60" s="85"/>
      <c r="E60" s="85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123"/>
      <c r="AA60" s="301"/>
      <c r="AB60" s="301"/>
      <c r="AC60" s="301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</row>
    <row r="61" spans="1:67" ht="12.75">
      <c r="A61" s="73" t="s">
        <v>853</v>
      </c>
      <c r="B61" s="293"/>
      <c r="C61" s="293"/>
      <c r="D61" s="85"/>
      <c r="E61" s="85"/>
      <c r="F61" s="123">
        <f aca="true" t="shared" si="1" ref="F61:Z61">SUM(F50:F59)</f>
        <v>0</v>
      </c>
      <c r="G61" s="123">
        <f t="shared" si="1"/>
        <v>0</v>
      </c>
      <c r="H61" s="123">
        <f t="shared" si="1"/>
        <v>0</v>
      </c>
      <c r="I61" s="123">
        <f t="shared" si="1"/>
        <v>0</v>
      </c>
      <c r="J61" s="123">
        <f t="shared" si="1"/>
        <v>0</v>
      </c>
      <c r="K61" s="123">
        <f t="shared" si="1"/>
        <v>0</v>
      </c>
      <c r="L61" s="123">
        <f t="shared" si="1"/>
        <v>0</v>
      </c>
      <c r="M61" s="123">
        <f t="shared" si="1"/>
        <v>0</v>
      </c>
      <c r="N61" s="123">
        <f t="shared" si="1"/>
        <v>0</v>
      </c>
      <c r="O61" s="123">
        <f t="shared" si="1"/>
        <v>0</v>
      </c>
      <c r="P61" s="123">
        <f t="shared" si="1"/>
        <v>0</v>
      </c>
      <c r="Q61" s="123">
        <f t="shared" si="1"/>
        <v>0</v>
      </c>
      <c r="R61" s="123">
        <f t="shared" si="1"/>
        <v>0</v>
      </c>
      <c r="S61" s="123">
        <f t="shared" si="1"/>
        <v>0</v>
      </c>
      <c r="T61" s="123">
        <f t="shared" si="1"/>
        <v>0</v>
      </c>
      <c r="U61" s="123">
        <f t="shared" si="1"/>
        <v>0</v>
      </c>
      <c r="V61" s="123">
        <f t="shared" si="1"/>
        <v>0</v>
      </c>
      <c r="W61" s="123">
        <f t="shared" si="1"/>
        <v>0</v>
      </c>
      <c r="X61" s="123">
        <f t="shared" si="1"/>
        <v>0</v>
      </c>
      <c r="Y61" s="123">
        <f t="shared" si="1"/>
        <v>0</v>
      </c>
      <c r="Z61" s="123">
        <f t="shared" si="1"/>
        <v>0</v>
      </c>
      <c r="AA61" s="301"/>
      <c r="AB61" s="301"/>
      <c r="AC61" s="301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</row>
    <row r="62" spans="1:67" ht="12.75">
      <c r="A62" s="127"/>
      <c r="B62" s="292"/>
      <c r="C62" s="292"/>
      <c r="D62" s="157"/>
      <c r="E62" s="157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</row>
    <row r="63" spans="1:67" ht="12.75">
      <c r="A63" s="41" t="s">
        <v>854</v>
      </c>
      <c r="B63" s="293"/>
      <c r="C63" s="293"/>
      <c r="D63" s="155"/>
      <c r="E63" s="155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123">
        <f aca="true" t="shared" si="2" ref="Z63:Z71">SUM(F63:Y63)</f>
        <v>0</v>
      </c>
      <c r="AA63" s="268"/>
      <c r="AB63" s="268"/>
      <c r="AC63" s="268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</row>
    <row r="64" spans="1:67" ht="12.75">
      <c r="A64" s="41" t="s">
        <v>854</v>
      </c>
      <c r="B64" s="293"/>
      <c r="C64" s="293"/>
      <c r="D64" s="155"/>
      <c r="E64" s="155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123">
        <f t="shared" si="2"/>
        <v>0</v>
      </c>
      <c r="AA64" s="268"/>
      <c r="AB64" s="268"/>
      <c r="AC64" s="268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</row>
    <row r="65" spans="1:67" ht="12.75">
      <c r="A65" s="41" t="s">
        <v>854</v>
      </c>
      <c r="B65" s="293"/>
      <c r="C65" s="293"/>
      <c r="D65" s="155"/>
      <c r="E65" s="155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123">
        <f t="shared" si="2"/>
        <v>0</v>
      </c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</row>
    <row r="66" spans="1:67" ht="12.75">
      <c r="A66" s="41" t="s">
        <v>854</v>
      </c>
      <c r="B66" s="293"/>
      <c r="C66" s="293"/>
      <c r="D66" s="155"/>
      <c r="E66" s="155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123">
        <f t="shared" si="2"/>
        <v>0</v>
      </c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</row>
    <row r="67" spans="1:67" ht="12.75">
      <c r="A67" s="41" t="s">
        <v>854</v>
      </c>
      <c r="B67" s="293"/>
      <c r="C67" s="293"/>
      <c r="D67" s="155"/>
      <c r="E67" s="155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123">
        <f t="shared" si="2"/>
        <v>0</v>
      </c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</row>
    <row r="68" spans="1:67" ht="12.75">
      <c r="A68" s="41" t="s">
        <v>854</v>
      </c>
      <c r="B68" s="293"/>
      <c r="C68" s="293"/>
      <c r="D68" s="155"/>
      <c r="E68" s="155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123">
        <f t="shared" si="2"/>
        <v>0</v>
      </c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</row>
    <row r="69" spans="1:67" ht="12.75">
      <c r="A69" s="41" t="s">
        <v>854</v>
      </c>
      <c r="B69" s="293"/>
      <c r="C69" s="293"/>
      <c r="D69" s="155"/>
      <c r="E69" s="155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123">
        <f t="shared" si="2"/>
        <v>0</v>
      </c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</row>
    <row r="70" spans="1:67" ht="12.75">
      <c r="A70" s="41" t="s">
        <v>854</v>
      </c>
      <c r="B70" s="293"/>
      <c r="C70" s="293"/>
      <c r="D70" s="155"/>
      <c r="E70" s="155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123">
        <f t="shared" si="2"/>
        <v>0</v>
      </c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</row>
    <row r="71" spans="1:67" ht="12.75">
      <c r="A71" s="41" t="s">
        <v>854</v>
      </c>
      <c r="B71" s="293"/>
      <c r="C71" s="293"/>
      <c r="D71" s="155"/>
      <c r="E71" s="155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123">
        <f t="shared" si="2"/>
        <v>0</v>
      </c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</row>
    <row r="72" spans="1:67" ht="12.75">
      <c r="A72" s="73"/>
      <c r="B72" s="293"/>
      <c r="C72" s="293"/>
      <c r="D72" s="155"/>
      <c r="E72" s="155"/>
      <c r="F72" s="47"/>
      <c r="G72" s="47"/>
      <c r="H72" s="47"/>
      <c r="I72" s="47"/>
      <c r="J72" s="47"/>
      <c r="K72" s="47"/>
      <c r="L72" s="47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</row>
    <row r="73" spans="1:67" ht="12.75">
      <c r="A73" s="73" t="s">
        <v>855</v>
      </c>
      <c r="B73" s="293"/>
      <c r="C73" s="293"/>
      <c r="D73" s="155"/>
      <c r="E73" s="155"/>
      <c r="F73" s="123">
        <f aca="true" t="shared" si="3" ref="F73:Z73">SUM(F63:F71)</f>
        <v>0</v>
      </c>
      <c r="G73" s="123">
        <f t="shared" si="3"/>
        <v>0</v>
      </c>
      <c r="H73" s="123">
        <f t="shared" si="3"/>
        <v>0</v>
      </c>
      <c r="I73" s="123">
        <f t="shared" si="3"/>
        <v>0</v>
      </c>
      <c r="J73" s="123">
        <f t="shared" si="3"/>
        <v>0</v>
      </c>
      <c r="K73" s="123">
        <f t="shared" si="3"/>
        <v>0</v>
      </c>
      <c r="L73" s="123">
        <f t="shared" si="3"/>
        <v>0</v>
      </c>
      <c r="M73" s="123">
        <f t="shared" si="3"/>
        <v>0</v>
      </c>
      <c r="N73" s="123">
        <f t="shared" si="3"/>
        <v>0</v>
      </c>
      <c r="O73" s="123">
        <f t="shared" si="3"/>
        <v>0</v>
      </c>
      <c r="P73" s="123">
        <f t="shared" si="3"/>
        <v>0</v>
      </c>
      <c r="Q73" s="123">
        <f t="shared" si="3"/>
        <v>0</v>
      </c>
      <c r="R73" s="123">
        <f t="shared" si="3"/>
        <v>0</v>
      </c>
      <c r="S73" s="123">
        <f t="shared" si="3"/>
        <v>0</v>
      </c>
      <c r="T73" s="123">
        <f t="shared" si="3"/>
        <v>0</v>
      </c>
      <c r="U73" s="123">
        <f t="shared" si="3"/>
        <v>0</v>
      </c>
      <c r="V73" s="123">
        <f t="shared" si="3"/>
        <v>0</v>
      </c>
      <c r="W73" s="123">
        <f t="shared" si="3"/>
        <v>0</v>
      </c>
      <c r="X73" s="123">
        <f t="shared" si="3"/>
        <v>0</v>
      </c>
      <c r="Y73" s="123">
        <f t="shared" si="3"/>
        <v>0</v>
      </c>
      <c r="Z73" s="123">
        <f t="shared" si="3"/>
        <v>0</v>
      </c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</row>
    <row r="74" spans="1:67" ht="13.5" thickBot="1">
      <c r="A74" s="75"/>
      <c r="B74" s="294"/>
      <c r="C74" s="294"/>
      <c r="D74" s="75"/>
      <c r="E74" s="75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86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</row>
    <row r="75" spans="1:67" ht="14.25" thickBot="1" thickTop="1">
      <c r="A75" s="160" t="s">
        <v>445</v>
      </c>
      <c r="B75" s="295"/>
      <c r="C75" s="295"/>
      <c r="D75" s="161"/>
      <c r="E75" s="161"/>
      <c r="F75" s="159">
        <f aca="true" t="shared" si="4" ref="F75:X75">+F22+F35+F48+F61+F73</f>
        <v>0</v>
      </c>
      <c r="G75" s="159">
        <f t="shared" si="4"/>
        <v>0</v>
      </c>
      <c r="H75" s="159">
        <f t="shared" si="4"/>
        <v>0</v>
      </c>
      <c r="I75" s="159">
        <f t="shared" si="4"/>
        <v>0</v>
      </c>
      <c r="J75" s="159">
        <f t="shared" si="4"/>
        <v>0</v>
      </c>
      <c r="K75" s="159">
        <f t="shared" si="4"/>
        <v>0</v>
      </c>
      <c r="L75" s="159">
        <f t="shared" si="4"/>
        <v>0</v>
      </c>
      <c r="M75" s="159">
        <f t="shared" si="4"/>
        <v>0</v>
      </c>
      <c r="N75" s="159">
        <f t="shared" si="4"/>
        <v>0</v>
      </c>
      <c r="O75" s="159">
        <f t="shared" si="4"/>
        <v>0</v>
      </c>
      <c r="P75" s="159">
        <f t="shared" si="4"/>
        <v>0</v>
      </c>
      <c r="Q75" s="159">
        <f t="shared" si="4"/>
        <v>0</v>
      </c>
      <c r="R75" s="159">
        <f t="shared" si="4"/>
        <v>0</v>
      </c>
      <c r="S75" s="159">
        <f t="shared" si="4"/>
        <v>0</v>
      </c>
      <c r="T75" s="159">
        <f t="shared" si="4"/>
        <v>0</v>
      </c>
      <c r="U75" s="159">
        <f t="shared" si="4"/>
        <v>0</v>
      </c>
      <c r="V75" s="159">
        <f t="shared" si="4"/>
        <v>0</v>
      </c>
      <c r="W75" s="159">
        <f t="shared" si="4"/>
        <v>0</v>
      </c>
      <c r="X75" s="159">
        <f t="shared" si="4"/>
        <v>0</v>
      </c>
      <c r="Y75" s="159">
        <f>+Y61+Y73</f>
        <v>0</v>
      </c>
      <c r="Z75" s="159">
        <f>SUM(F75:Y75)</f>
        <v>0</v>
      </c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</row>
    <row r="76" spans="1:67" ht="13.5" thickTop="1">
      <c r="A76" s="158"/>
      <c r="B76" s="271"/>
      <c r="C76" s="272"/>
      <c r="D76" s="158"/>
      <c r="E76" s="15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</row>
    <row r="77" spans="1:67" ht="12.75">
      <c r="A77" s="158"/>
      <c r="B77" s="271"/>
      <c r="C77" s="272"/>
      <c r="D77" s="158"/>
      <c r="E77" s="15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</row>
    <row r="78" spans="1:67" ht="12.75">
      <c r="A78" s="158"/>
      <c r="B78" s="271"/>
      <c r="C78" s="272"/>
      <c r="D78" s="158"/>
      <c r="E78" s="15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</row>
    <row r="79" spans="1:67" ht="12.75">
      <c r="A79" s="158"/>
      <c r="B79" s="271"/>
      <c r="C79" s="272"/>
      <c r="D79" s="158"/>
      <c r="E79" s="15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</row>
    <row r="80" spans="1:67" ht="12.75">
      <c r="A80" s="158"/>
      <c r="B80" s="271"/>
      <c r="C80" s="272"/>
      <c r="D80" s="158"/>
      <c r="E80" s="15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</row>
    <row r="81" spans="1:67" ht="12.75">
      <c r="A81" s="158"/>
      <c r="B81" s="271"/>
      <c r="C81" s="272"/>
      <c r="D81" s="158"/>
      <c r="E81" s="15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</row>
    <row r="82" spans="1:67" ht="12.75">
      <c r="A82" s="158"/>
      <c r="B82" s="271"/>
      <c r="C82" s="272"/>
      <c r="D82" s="158"/>
      <c r="E82" s="15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</row>
    <row r="83" spans="1:67" ht="12.75">
      <c r="A83" s="158"/>
      <c r="B83" s="271"/>
      <c r="C83" s="272"/>
      <c r="D83" s="158"/>
      <c r="E83" s="15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</row>
    <row r="84" spans="1:67" ht="12.75">
      <c r="A84" s="158"/>
      <c r="B84" s="158"/>
      <c r="C84" s="158"/>
      <c r="D84" s="158"/>
      <c r="E84" s="15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</row>
    <row r="85" spans="1:67" ht="12.75">
      <c r="A85" s="158"/>
      <c r="B85" s="158"/>
      <c r="C85" s="158"/>
      <c r="D85" s="158"/>
      <c r="E85" s="15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</row>
    <row r="86" spans="1:67" ht="12.75">
      <c r="A86" s="158"/>
      <c r="B86" s="158"/>
      <c r="C86" s="158"/>
      <c r="D86" s="158"/>
      <c r="E86" s="15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</row>
    <row r="87" spans="1:67" ht="12.75">
      <c r="A87" s="158"/>
      <c r="B87" s="158"/>
      <c r="C87" s="158"/>
      <c r="D87" s="158"/>
      <c r="E87" s="15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</row>
    <row r="88" spans="1:67" ht="12.75">
      <c r="A88" s="158"/>
      <c r="B88" s="158"/>
      <c r="C88" s="158"/>
      <c r="D88" s="158"/>
      <c r="E88" s="15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</row>
    <row r="89" spans="1:67" ht="12.75">
      <c r="A89" s="158"/>
      <c r="B89" s="158"/>
      <c r="C89" s="158"/>
      <c r="D89" s="158"/>
      <c r="E89" s="15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</row>
    <row r="90" spans="1:67" ht="12.75">
      <c r="A90" s="158"/>
      <c r="B90" s="158"/>
      <c r="C90" s="158"/>
      <c r="D90" s="158"/>
      <c r="E90" s="15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</row>
    <row r="91" spans="1:67" ht="12.75">
      <c r="A91" s="158"/>
      <c r="B91" s="158"/>
      <c r="C91" s="158"/>
      <c r="D91" s="158"/>
      <c r="E91" s="15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</row>
    <row r="92" spans="1:67" ht="12.75">
      <c r="A92" s="158"/>
      <c r="B92" s="158"/>
      <c r="C92" s="158"/>
      <c r="D92" s="158"/>
      <c r="E92" s="15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</row>
    <row r="93" spans="1:67" ht="12.75">
      <c r="A93" s="158"/>
      <c r="B93" s="158"/>
      <c r="C93" s="158"/>
      <c r="D93" s="158"/>
      <c r="E93" s="15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</row>
    <row r="94" spans="1:67" ht="12.75">
      <c r="A94" s="158"/>
      <c r="B94" s="158"/>
      <c r="C94" s="158"/>
      <c r="D94" s="158"/>
      <c r="E94" s="15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</row>
    <row r="95" spans="1:67" ht="12.75">
      <c r="A95" s="158"/>
      <c r="B95" s="158"/>
      <c r="C95" s="158"/>
      <c r="D95" s="158"/>
      <c r="E95" s="15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</row>
    <row r="96" spans="1:67" ht="12.75">
      <c r="A96" s="158"/>
      <c r="B96" s="158"/>
      <c r="C96" s="158"/>
      <c r="D96" s="158"/>
      <c r="E96" s="15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</row>
    <row r="97" spans="1:67" ht="12.75">
      <c r="A97" s="158"/>
      <c r="B97" s="158"/>
      <c r="C97" s="158"/>
      <c r="D97" s="158"/>
      <c r="E97" s="15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</row>
    <row r="98" spans="1:67" ht="12.75">
      <c r="A98" s="158"/>
      <c r="B98" s="158"/>
      <c r="C98" s="158"/>
      <c r="D98" s="158"/>
      <c r="E98" s="15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</row>
    <row r="99" spans="1:67" ht="12.75">
      <c r="A99" s="158"/>
      <c r="B99" s="158"/>
      <c r="C99" s="158"/>
      <c r="D99" s="158"/>
      <c r="E99" s="15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</row>
    <row r="100" spans="1:67" ht="12.75">
      <c r="A100" s="158"/>
      <c r="B100" s="158"/>
      <c r="C100" s="158"/>
      <c r="D100" s="158"/>
      <c r="E100" s="15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</row>
    <row r="101" spans="1:67" ht="12.75">
      <c r="A101" s="158"/>
      <c r="B101" s="158"/>
      <c r="C101" s="158"/>
      <c r="D101" s="158"/>
      <c r="E101" s="15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</row>
    <row r="102" spans="1:67" ht="12.75">
      <c r="A102" s="158"/>
      <c r="B102" s="158"/>
      <c r="C102" s="158"/>
      <c r="D102" s="158"/>
      <c r="E102" s="15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</row>
    <row r="103" spans="1:67" ht="12.75">
      <c r="A103" s="158"/>
      <c r="B103" s="158"/>
      <c r="C103" s="158"/>
      <c r="D103" s="158"/>
      <c r="E103" s="15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</row>
    <row r="104" spans="1:67" ht="12.75">
      <c r="A104" s="158"/>
      <c r="B104" s="158"/>
      <c r="C104" s="158"/>
      <c r="D104" s="158"/>
      <c r="E104" s="15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</row>
    <row r="105" spans="1:67" ht="12.75">
      <c r="A105" s="158"/>
      <c r="B105" s="158"/>
      <c r="C105" s="158"/>
      <c r="D105" s="158"/>
      <c r="E105" s="15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</row>
    <row r="106" spans="1:67" ht="12.75">
      <c r="A106" s="158"/>
      <c r="B106" s="158"/>
      <c r="C106" s="158"/>
      <c r="D106" s="158"/>
      <c r="E106" s="15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</row>
    <row r="107" spans="1:67" ht="12.75">
      <c r="A107" s="158"/>
      <c r="B107" s="158"/>
      <c r="C107" s="158"/>
      <c r="D107" s="158"/>
      <c r="E107" s="15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</row>
    <row r="108" spans="1:67" ht="12.75">
      <c r="A108" s="158"/>
      <c r="B108" s="158"/>
      <c r="C108" s="158"/>
      <c r="D108" s="158"/>
      <c r="E108" s="15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</row>
    <row r="109" spans="1:67" ht="12.75">
      <c r="A109" s="158"/>
      <c r="B109" s="158"/>
      <c r="C109" s="158"/>
      <c r="D109" s="158"/>
      <c r="E109" s="15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</row>
    <row r="110" spans="1:67" ht="12.75">
      <c r="A110" s="158"/>
      <c r="B110" s="158"/>
      <c r="C110" s="158"/>
      <c r="D110" s="158"/>
      <c r="E110" s="15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</row>
    <row r="111" spans="1:67" ht="12.75">
      <c r="A111" s="158"/>
      <c r="B111" s="158"/>
      <c r="C111" s="158"/>
      <c r="D111" s="158"/>
      <c r="E111" s="15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</row>
    <row r="112" spans="1:67" ht="12.75">
      <c r="A112" s="158"/>
      <c r="B112" s="158"/>
      <c r="C112" s="158"/>
      <c r="D112" s="158"/>
      <c r="E112" s="15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</row>
    <row r="113" spans="1:67" ht="12.75">
      <c r="A113" s="158"/>
      <c r="B113" s="158"/>
      <c r="C113" s="158"/>
      <c r="D113" s="158"/>
      <c r="E113" s="15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</row>
    <row r="114" spans="6:67" ht="12.75"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</row>
    <row r="115" spans="6:67" ht="12.75"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</row>
    <row r="116" spans="6:67" ht="12.75"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</row>
    <row r="117" spans="6:67" ht="12.75"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</row>
    <row r="118" spans="6:67" ht="12.75"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</row>
    <row r="119" spans="6:67" ht="12.75"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</row>
    <row r="120" spans="6:67" ht="12.75"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</row>
    <row r="121" spans="6:67" ht="12.75"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</row>
    <row r="122" spans="6:67" ht="12.75"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</row>
    <row r="123" spans="6:67" ht="12.75"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</row>
    <row r="124" spans="6:67" ht="12.75"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</row>
    <row r="125" spans="6:67" ht="12.75"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</row>
    <row r="126" spans="6:67" ht="12.75"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</row>
    <row r="127" spans="6:67" ht="12.75"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</row>
    <row r="128" spans="6:67" ht="12.75"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</row>
    <row r="129" spans="6:67" ht="12.75"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</row>
    <row r="130" spans="6:67" ht="12.75"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</row>
    <row r="131" spans="6:67" ht="12.75"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</row>
    <row r="132" spans="6:67" ht="12.75"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</row>
    <row r="133" spans="6:67" ht="12.75"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</row>
    <row r="134" spans="6:67" ht="12.75"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</row>
    <row r="135" spans="6:67" ht="12.75"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</row>
    <row r="136" spans="6:67" ht="12.75"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</row>
    <row r="137" spans="6:67" ht="12.75"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</row>
    <row r="138" spans="6:67" ht="12.75"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</row>
    <row r="139" spans="6:67" ht="12.75"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</row>
    <row r="140" spans="6:67" ht="12.75"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</row>
    <row r="141" spans="6:67" ht="12.75"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</row>
    <row r="142" spans="6:67" ht="12.75"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</row>
    <row r="143" spans="6:67" ht="12.75"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</row>
    <row r="144" spans="6:67" ht="12.75"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</row>
    <row r="145" spans="6:67" ht="12.75"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</row>
    <row r="146" spans="6:67" ht="12.75"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</row>
    <row r="147" spans="6:67" ht="12.75"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</row>
    <row r="148" spans="6:67" ht="12.75"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</row>
    <row r="149" spans="6:67" ht="12.75"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</row>
    <row r="150" spans="6:67" ht="12.75"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</row>
    <row r="151" spans="6:67" ht="12.75"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</row>
    <row r="152" spans="6:67" ht="12.75"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</row>
    <row r="153" spans="6:67" ht="12.75"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</row>
    <row r="154" spans="6:67" ht="12.75"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</row>
    <row r="155" spans="6:67" ht="12.75"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</row>
    <row r="156" spans="6:67" ht="12.75"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</row>
    <row r="157" spans="6:67" ht="12.75"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</row>
    <row r="158" spans="6:67" ht="12.75"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</row>
    <row r="159" spans="6:67" ht="12.75"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</row>
    <row r="160" spans="6:67" ht="12.75"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</row>
    <row r="161" spans="6:67" ht="12.75"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</row>
  </sheetData>
  <sheetProtection password="C9CB" sheet="1" objects="1" scenarios="1"/>
  <mergeCells count="14">
    <mergeCell ref="X1:Z1"/>
    <mergeCell ref="X2:Z2"/>
    <mergeCell ref="X3:Z3"/>
    <mergeCell ref="X4:Z4"/>
    <mergeCell ref="N8:O8"/>
    <mergeCell ref="X8:Y8"/>
    <mergeCell ref="F8:G8"/>
    <mergeCell ref="H8:I8"/>
    <mergeCell ref="J8:K8"/>
    <mergeCell ref="L8:M8"/>
    <mergeCell ref="P8:Q8"/>
    <mergeCell ref="R8:S8"/>
    <mergeCell ref="T8:U8"/>
    <mergeCell ref="V8:W8"/>
  </mergeCells>
  <printOptions/>
  <pageMargins left="0.32" right="0.1" top="0.54" bottom="0.48" header="0.25" footer="0.5"/>
  <pageSetup horizontalDpi="200" verticalDpi="200" orientation="portrait" scale="65" r:id="rId1"/>
  <headerFooter alignWithMargins="0">
    <oddHeader>&amp;CRESIDENTIAL  7 - 10 Persons
</oddHeader>
    <oddFooter>&amp;CPage &amp;P of &amp;N&amp;R03/20/2006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35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1.00390625" style="0" customWidth="1"/>
  </cols>
  <sheetData>
    <row r="1" ht="12.75">
      <c r="A1" s="2" t="s">
        <v>887</v>
      </c>
    </row>
    <row r="2" ht="12.75">
      <c r="A2" t="s">
        <v>888</v>
      </c>
    </row>
    <row r="3" ht="12.75">
      <c r="G3" t="s">
        <v>600</v>
      </c>
    </row>
    <row r="4" spans="1:7" ht="12.75">
      <c r="A4" t="s">
        <v>565</v>
      </c>
      <c r="B4" t="s">
        <v>866</v>
      </c>
      <c r="G4" t="s">
        <v>600</v>
      </c>
    </row>
    <row r="6" spans="1:2" ht="12.75">
      <c r="A6" t="s">
        <v>566</v>
      </c>
      <c r="B6" t="s">
        <v>867</v>
      </c>
    </row>
    <row r="8" spans="1:2" ht="12.75">
      <c r="A8" t="s">
        <v>567</v>
      </c>
      <c r="B8" t="s">
        <v>280</v>
      </c>
    </row>
    <row r="9" ht="12.75">
      <c r="B9" t="s">
        <v>281</v>
      </c>
    </row>
    <row r="11" spans="1:2" ht="12.75">
      <c r="A11" t="s">
        <v>568</v>
      </c>
      <c r="B11" t="s">
        <v>764</v>
      </c>
    </row>
    <row r="12" ht="12.75">
      <c r="B12" t="s">
        <v>765</v>
      </c>
    </row>
    <row r="14" spans="1:2" ht="12.75">
      <c r="A14" t="s">
        <v>569</v>
      </c>
      <c r="B14" t="s">
        <v>762</v>
      </c>
    </row>
    <row r="15" ht="12.75">
      <c r="B15" t="s">
        <v>763</v>
      </c>
    </row>
    <row r="17" spans="1:2" ht="12.75">
      <c r="A17" t="s">
        <v>570</v>
      </c>
      <c r="B17" t="s">
        <v>868</v>
      </c>
    </row>
    <row r="19" ht="12.75">
      <c r="A19" t="s">
        <v>538</v>
      </c>
    </row>
    <row r="21" spans="1:2" ht="12.75">
      <c r="A21" t="s">
        <v>585</v>
      </c>
      <c r="B21" t="s">
        <v>766</v>
      </c>
    </row>
    <row r="22" ht="12.75">
      <c r="B22" t="s">
        <v>767</v>
      </c>
    </row>
    <row r="23" ht="12.75">
      <c r="B23" t="s">
        <v>768</v>
      </c>
    </row>
    <row r="24" ht="12.75">
      <c r="B24" t="s">
        <v>162</v>
      </c>
    </row>
    <row r="25" ht="12.75">
      <c r="B25" t="s">
        <v>163</v>
      </c>
    </row>
    <row r="26" ht="12.75">
      <c r="B26" t="s">
        <v>164</v>
      </c>
    </row>
    <row r="28" spans="1:2" ht="12.75">
      <c r="A28" t="s">
        <v>586</v>
      </c>
      <c r="B28" t="s">
        <v>165</v>
      </c>
    </row>
    <row r="30" spans="1:2" ht="12.75">
      <c r="A30" t="s">
        <v>567</v>
      </c>
      <c r="B30" t="s">
        <v>166</v>
      </c>
    </row>
    <row r="32" spans="1:2" ht="12.75">
      <c r="A32" t="s">
        <v>587</v>
      </c>
      <c r="B32" t="s">
        <v>769</v>
      </c>
    </row>
    <row r="34" ht="12.75">
      <c r="A34" t="s">
        <v>588</v>
      </c>
    </row>
    <row r="36" spans="1:2" ht="12.75">
      <c r="A36" t="s">
        <v>589</v>
      </c>
      <c r="B36" t="s">
        <v>869</v>
      </c>
    </row>
    <row r="37" ht="12.75">
      <c r="B37" t="s">
        <v>861</v>
      </c>
    </row>
    <row r="39" spans="1:2" ht="12.75">
      <c r="A39" t="s">
        <v>630</v>
      </c>
      <c r="B39" t="s">
        <v>770</v>
      </c>
    </row>
    <row r="40" spans="1:2" ht="12.75">
      <c r="A40" t="s">
        <v>590</v>
      </c>
      <c r="B40" t="s">
        <v>771</v>
      </c>
    </row>
    <row r="41" ht="12.75">
      <c r="B41" t="s">
        <v>772</v>
      </c>
    </row>
    <row r="43" spans="1:2" ht="12.75">
      <c r="A43" t="s">
        <v>631</v>
      </c>
      <c r="B43" t="s">
        <v>167</v>
      </c>
    </row>
    <row r="44" ht="12.75">
      <c r="B44" t="s">
        <v>168</v>
      </c>
    </row>
    <row r="45" ht="12.75">
      <c r="B45" t="s">
        <v>169</v>
      </c>
    </row>
    <row r="46" ht="12.75">
      <c r="B46" t="s">
        <v>539</v>
      </c>
    </row>
    <row r="47" ht="12.75">
      <c r="B47" t="s">
        <v>170</v>
      </c>
    </row>
    <row r="53" spans="1:2" ht="12.75">
      <c r="A53" t="s">
        <v>591</v>
      </c>
      <c r="B53" t="s">
        <v>592</v>
      </c>
    </row>
    <row r="55" spans="1:2" ht="12.75">
      <c r="A55" t="s">
        <v>593</v>
      </c>
      <c r="B55" t="s">
        <v>773</v>
      </c>
    </row>
    <row r="56" ht="12.75">
      <c r="B56" t="s">
        <v>774</v>
      </c>
    </row>
    <row r="57" ht="12.75">
      <c r="B57" t="s">
        <v>775</v>
      </c>
    </row>
    <row r="59" spans="1:2" ht="12.75">
      <c r="A59" t="s">
        <v>594</v>
      </c>
      <c r="B59" t="s">
        <v>595</v>
      </c>
    </row>
    <row r="61" spans="1:2" ht="12.75">
      <c r="A61" t="s">
        <v>870</v>
      </c>
      <c r="B61" t="s">
        <v>776</v>
      </c>
    </row>
    <row r="62" ht="12.75">
      <c r="B62" t="s">
        <v>799</v>
      </c>
    </row>
    <row r="63" ht="12.75">
      <c r="B63" t="s">
        <v>800</v>
      </c>
    </row>
    <row r="65" spans="1:2" ht="12.75">
      <c r="A65" t="s">
        <v>596</v>
      </c>
      <c r="B65" t="s">
        <v>618</v>
      </c>
    </row>
    <row r="67" spans="1:2" ht="12.75">
      <c r="A67" t="s">
        <v>540</v>
      </c>
      <c r="B67" t="s">
        <v>541</v>
      </c>
    </row>
    <row r="68" ht="12.75">
      <c r="B68" t="s">
        <v>597</v>
      </c>
    </row>
    <row r="69" ht="12.75">
      <c r="B69" t="s">
        <v>571</v>
      </c>
    </row>
    <row r="71" spans="1:2" ht="12.75">
      <c r="A71" t="s">
        <v>598</v>
      </c>
      <c r="B71" t="s">
        <v>599</v>
      </c>
    </row>
    <row r="73" spans="1:2" ht="12.75">
      <c r="A73" t="s">
        <v>141</v>
      </c>
      <c r="B73" t="s">
        <v>144</v>
      </c>
    </row>
    <row r="74" ht="12.75">
      <c r="B74" t="s">
        <v>142</v>
      </c>
    </row>
    <row r="75" ht="12.75">
      <c r="B75" t="s">
        <v>572</v>
      </c>
    </row>
    <row r="77" spans="1:2" ht="12.75">
      <c r="A77" t="s">
        <v>619</v>
      </c>
      <c r="B77" t="s">
        <v>573</v>
      </c>
    </row>
    <row r="79" spans="1:2" ht="12.75">
      <c r="A79" t="s">
        <v>145</v>
      </c>
      <c r="B79" t="s">
        <v>605</v>
      </c>
    </row>
    <row r="81" spans="1:2" ht="12.75">
      <c r="A81" t="s">
        <v>603</v>
      </c>
      <c r="B81" t="s">
        <v>871</v>
      </c>
    </row>
    <row r="82" ht="12.75">
      <c r="B82" t="s">
        <v>650</v>
      </c>
    </row>
    <row r="83" ht="12.75">
      <c r="B83" t="s">
        <v>651</v>
      </c>
    </row>
    <row r="84" ht="12.75">
      <c r="B84" t="s">
        <v>652</v>
      </c>
    </row>
    <row r="85" ht="12.75">
      <c r="B85" t="s">
        <v>653</v>
      </c>
    </row>
    <row r="87" spans="1:2" ht="12.75">
      <c r="A87" t="s">
        <v>604</v>
      </c>
      <c r="B87" t="s">
        <v>606</v>
      </c>
    </row>
    <row r="89" spans="1:2" ht="12.75">
      <c r="A89" t="s">
        <v>146</v>
      </c>
      <c r="B89" t="s">
        <v>607</v>
      </c>
    </row>
    <row r="91" spans="1:2" ht="12.75">
      <c r="A91" t="s">
        <v>634</v>
      </c>
      <c r="B91" t="s">
        <v>542</v>
      </c>
    </row>
    <row r="92" ht="12.75">
      <c r="B92" t="s">
        <v>543</v>
      </c>
    </row>
    <row r="93" ht="12.75">
      <c r="B93" t="s">
        <v>544</v>
      </c>
    </row>
    <row r="95" spans="1:2" ht="12.75">
      <c r="A95" t="s">
        <v>635</v>
      </c>
      <c r="B95" t="s">
        <v>574</v>
      </c>
    </row>
    <row r="97" spans="1:2" ht="12.75">
      <c r="A97" t="s">
        <v>646</v>
      </c>
      <c r="B97" t="s">
        <v>608</v>
      </c>
    </row>
    <row r="99" spans="1:2" ht="12.75">
      <c r="A99" t="s">
        <v>147</v>
      </c>
      <c r="B99" t="s">
        <v>609</v>
      </c>
    </row>
    <row r="100" ht="12.75">
      <c r="B100" t="s">
        <v>610</v>
      </c>
    </row>
    <row r="101" ht="12.75">
      <c r="B101" t="s">
        <v>575</v>
      </c>
    </row>
    <row r="103" ht="12.75">
      <c r="B103" t="s">
        <v>109</v>
      </c>
    </row>
    <row r="104" ht="12.75">
      <c r="B104" t="s">
        <v>153</v>
      </c>
    </row>
    <row r="105" ht="12.75">
      <c r="B105" t="s">
        <v>154</v>
      </c>
    </row>
    <row r="106" ht="12.75">
      <c r="B106" t="s">
        <v>155</v>
      </c>
    </row>
    <row r="108" spans="2:5" ht="12.75">
      <c r="B108" t="s">
        <v>611</v>
      </c>
      <c r="E108" t="s">
        <v>243</v>
      </c>
    </row>
    <row r="109" spans="2:5" ht="12.75">
      <c r="B109" t="s">
        <v>612</v>
      </c>
      <c r="E109" t="s">
        <v>244</v>
      </c>
    </row>
    <row r="110" spans="2:5" ht="12.75">
      <c r="B110" t="s">
        <v>613</v>
      </c>
      <c r="E110" t="s">
        <v>245</v>
      </c>
    </row>
    <row r="111" spans="2:5" ht="12.75">
      <c r="B111" t="s">
        <v>614</v>
      </c>
      <c r="E111" t="s">
        <v>246</v>
      </c>
    </row>
    <row r="112" spans="2:5" ht="12.75">
      <c r="B112" t="s">
        <v>615</v>
      </c>
      <c r="E112" t="s">
        <v>247</v>
      </c>
    </row>
    <row r="114" spans="1:2" ht="12.75">
      <c r="A114" t="s">
        <v>148</v>
      </c>
      <c r="B114" t="s">
        <v>149</v>
      </c>
    </row>
    <row r="115" ht="12.75">
      <c r="B115" t="s">
        <v>654</v>
      </c>
    </row>
    <row r="117" ht="12.75">
      <c r="B117" t="s">
        <v>110</v>
      </c>
    </row>
    <row r="118" ht="12.75">
      <c r="B118" t="s">
        <v>156</v>
      </c>
    </row>
    <row r="120" spans="2:5" ht="12.75">
      <c r="B120" t="s">
        <v>611</v>
      </c>
      <c r="E120" t="s">
        <v>243</v>
      </c>
    </row>
    <row r="121" spans="2:5" ht="12.75">
      <c r="B121" t="s">
        <v>612</v>
      </c>
      <c r="E121" t="s">
        <v>244</v>
      </c>
    </row>
    <row r="122" spans="2:5" ht="12.75">
      <c r="B122" t="s">
        <v>613</v>
      </c>
      <c r="E122" t="s">
        <v>245</v>
      </c>
    </row>
    <row r="123" spans="2:5" ht="12.75">
      <c r="B123" t="s">
        <v>614</v>
      </c>
      <c r="E123" t="s">
        <v>246</v>
      </c>
    </row>
    <row r="124" spans="2:5" ht="12.75">
      <c r="B124" t="s">
        <v>615</v>
      </c>
      <c r="E124" t="s">
        <v>247</v>
      </c>
    </row>
    <row r="126" spans="1:2" ht="12.75">
      <c r="A126" t="s">
        <v>150</v>
      </c>
      <c r="B126" t="s">
        <v>626</v>
      </c>
    </row>
    <row r="127" ht="12.75">
      <c r="B127" t="s">
        <v>111</v>
      </c>
    </row>
    <row r="128" ht="12.75">
      <c r="B128" t="s">
        <v>112</v>
      </c>
    </row>
    <row r="129" ht="12.75">
      <c r="B129" t="s">
        <v>113</v>
      </c>
    </row>
    <row r="130" ht="12.75">
      <c r="B130" t="s">
        <v>114</v>
      </c>
    </row>
    <row r="131" ht="12.75">
      <c r="B131" t="s">
        <v>115</v>
      </c>
    </row>
    <row r="133" spans="1:2" ht="12.75">
      <c r="A133" t="s">
        <v>151</v>
      </c>
      <c r="B133" t="s">
        <v>656</v>
      </c>
    </row>
    <row r="134" ht="12.75">
      <c r="B134" t="s">
        <v>657</v>
      </c>
    </row>
    <row r="136" ht="12.75">
      <c r="B136" t="s">
        <v>576</v>
      </c>
    </row>
    <row r="138" ht="12.75">
      <c r="B138" t="s">
        <v>116</v>
      </c>
    </row>
    <row r="139" ht="12.75">
      <c r="B139" t="s">
        <v>655</v>
      </c>
    </row>
    <row r="141" spans="2:5" ht="12.75">
      <c r="B141" t="s">
        <v>611</v>
      </c>
      <c r="E141" t="s">
        <v>243</v>
      </c>
    </row>
    <row r="142" spans="2:5" ht="12.75">
      <c r="B142" t="s">
        <v>612</v>
      </c>
      <c r="E142" t="s">
        <v>244</v>
      </c>
    </row>
    <row r="143" spans="2:5" ht="12.75">
      <c r="B143" t="s">
        <v>613</v>
      </c>
      <c r="E143" t="s">
        <v>245</v>
      </c>
    </row>
    <row r="144" spans="2:5" ht="12.75">
      <c r="B144" t="s">
        <v>614</v>
      </c>
      <c r="E144" t="s">
        <v>246</v>
      </c>
    </row>
    <row r="145" spans="2:5" ht="12.75">
      <c r="B145" t="s">
        <v>615</v>
      </c>
      <c r="E145" t="s">
        <v>247</v>
      </c>
    </row>
    <row r="147" spans="1:2" ht="12.75">
      <c r="A147" t="s">
        <v>622</v>
      </c>
      <c r="B147" t="s">
        <v>577</v>
      </c>
    </row>
    <row r="149" spans="1:2" ht="12.75">
      <c r="A149" t="s">
        <v>623</v>
      </c>
      <c r="B149" t="s">
        <v>617</v>
      </c>
    </row>
    <row r="151" spans="1:2" ht="12.75">
      <c r="A151" t="s">
        <v>648</v>
      </c>
      <c r="B151" t="s">
        <v>658</v>
      </c>
    </row>
    <row r="152" ht="12.75">
      <c r="B152" t="s">
        <v>117</v>
      </c>
    </row>
    <row r="154" spans="1:2" ht="12.75">
      <c r="A154" t="s">
        <v>600</v>
      </c>
      <c r="B154" t="s">
        <v>659</v>
      </c>
    </row>
    <row r="155" ht="12.75">
      <c r="B155" t="s">
        <v>118</v>
      </c>
    </row>
    <row r="157" spans="2:6" ht="12.75">
      <c r="B157" t="s">
        <v>248</v>
      </c>
      <c r="F157" t="s">
        <v>258</v>
      </c>
    </row>
    <row r="158" spans="2:6" ht="12.75">
      <c r="B158" t="s">
        <v>249</v>
      </c>
      <c r="F158" t="s">
        <v>259</v>
      </c>
    </row>
    <row r="159" spans="2:6" ht="12.75">
      <c r="B159" t="s">
        <v>250</v>
      </c>
      <c r="F159" t="s">
        <v>260</v>
      </c>
    </row>
    <row r="160" spans="2:6" ht="12.75">
      <c r="B160" t="s">
        <v>251</v>
      </c>
      <c r="F160" t="s">
        <v>261</v>
      </c>
    </row>
    <row r="161" spans="2:6" ht="12.75">
      <c r="B161" t="s">
        <v>252</v>
      </c>
      <c r="F161" t="s">
        <v>262</v>
      </c>
    </row>
    <row r="162" spans="2:6" ht="12.75">
      <c r="B162" t="s">
        <v>253</v>
      </c>
      <c r="F162" t="s">
        <v>263</v>
      </c>
    </row>
    <row r="163" spans="2:6" ht="12.75">
      <c r="B163" t="s">
        <v>254</v>
      </c>
      <c r="F163" t="s">
        <v>264</v>
      </c>
    </row>
    <row r="164" spans="2:6" ht="12.75">
      <c r="B164" t="s">
        <v>255</v>
      </c>
      <c r="F164" t="s">
        <v>265</v>
      </c>
    </row>
    <row r="165" spans="2:6" ht="12.75">
      <c r="B165" t="s">
        <v>256</v>
      </c>
      <c r="F165" t="s">
        <v>266</v>
      </c>
    </row>
    <row r="166" spans="2:6" ht="12.75">
      <c r="B166" t="s">
        <v>257</v>
      </c>
      <c r="F166" t="s">
        <v>267</v>
      </c>
    </row>
    <row r="168" spans="1:2" ht="12.75">
      <c r="A168" t="s">
        <v>616</v>
      </c>
      <c r="B168" t="s">
        <v>268</v>
      </c>
    </row>
    <row r="169" ht="12.75">
      <c r="B169" t="s">
        <v>269</v>
      </c>
    </row>
    <row r="170" ht="12.75">
      <c r="B170" t="s">
        <v>270</v>
      </c>
    </row>
    <row r="172" spans="1:2" ht="12.75">
      <c r="A172" t="s">
        <v>625</v>
      </c>
      <c r="B172" t="s">
        <v>431</v>
      </c>
    </row>
    <row r="173" ht="12.75">
      <c r="B173" t="s">
        <v>271</v>
      </c>
    </row>
    <row r="174" ht="12.75">
      <c r="B174" t="s">
        <v>272</v>
      </c>
    </row>
    <row r="175" ht="12.75">
      <c r="B175" t="s">
        <v>273</v>
      </c>
    </row>
    <row r="176" ht="12.75">
      <c r="B176" t="s">
        <v>274</v>
      </c>
    </row>
    <row r="177" ht="12.75">
      <c r="B177" t="s">
        <v>275</v>
      </c>
    </row>
    <row r="179" spans="1:2" ht="12.75">
      <c r="A179" t="s">
        <v>624</v>
      </c>
      <c r="B179" t="s">
        <v>578</v>
      </c>
    </row>
    <row r="181" spans="1:2" ht="12.75">
      <c r="A181" t="s">
        <v>188</v>
      </c>
      <c r="B181" t="s">
        <v>189</v>
      </c>
    </row>
    <row r="182" ht="12.75">
      <c r="B182" t="s">
        <v>190</v>
      </c>
    </row>
    <row r="183" ht="12.75">
      <c r="B183" t="s">
        <v>191</v>
      </c>
    </row>
    <row r="185" spans="1:2" ht="12.75">
      <c r="A185" t="s">
        <v>192</v>
      </c>
      <c r="B185" t="s">
        <v>193</v>
      </c>
    </row>
    <row r="186" ht="12.75">
      <c r="B186" t="s">
        <v>194</v>
      </c>
    </row>
    <row r="187" ht="12.75">
      <c r="B187" t="s">
        <v>191</v>
      </c>
    </row>
    <row r="189" spans="1:2" ht="12.75">
      <c r="A189" t="s">
        <v>195</v>
      </c>
      <c r="B189" t="s">
        <v>862</v>
      </c>
    </row>
    <row r="191" spans="1:2" ht="12.75">
      <c r="A191" t="s">
        <v>196</v>
      </c>
      <c r="B191" t="s">
        <v>119</v>
      </c>
    </row>
    <row r="192" ht="12.75">
      <c r="B192" t="s">
        <v>579</v>
      </c>
    </row>
    <row r="193" ht="12.75">
      <c r="B193" t="s">
        <v>120</v>
      </c>
    </row>
    <row r="195" spans="1:2" ht="12.75">
      <c r="A195" t="s">
        <v>580</v>
      </c>
      <c r="B195" t="s">
        <v>121</v>
      </c>
    </row>
    <row r="196" ht="12.75">
      <c r="B196" t="s">
        <v>579</v>
      </c>
    </row>
    <row r="197" ht="12.75">
      <c r="B197" t="s">
        <v>120</v>
      </c>
    </row>
    <row r="199" spans="1:2" ht="12.75">
      <c r="A199" t="s">
        <v>197</v>
      </c>
      <c r="B199" t="s">
        <v>122</v>
      </c>
    </row>
    <row r="201" spans="1:2" ht="12.75">
      <c r="A201" t="s">
        <v>198</v>
      </c>
      <c r="B201" t="s">
        <v>276</v>
      </c>
    </row>
    <row r="202" ht="12.75">
      <c r="B202" t="s">
        <v>277</v>
      </c>
    </row>
    <row r="203" ht="12.75">
      <c r="B203" t="s">
        <v>278</v>
      </c>
    </row>
    <row r="205" spans="1:2" ht="12.75">
      <c r="A205" t="s">
        <v>124</v>
      </c>
      <c r="B205" t="s">
        <v>123</v>
      </c>
    </row>
    <row r="207" spans="1:2" ht="12.75">
      <c r="A207" t="s">
        <v>125</v>
      </c>
      <c r="B207" t="s">
        <v>279</v>
      </c>
    </row>
    <row r="208" ht="12.75">
      <c r="B208" t="s">
        <v>277</v>
      </c>
    </row>
    <row r="209" ht="12.75">
      <c r="B209" t="s">
        <v>278</v>
      </c>
    </row>
    <row r="211" spans="1:2" ht="12.75">
      <c r="A211" t="s">
        <v>126</v>
      </c>
      <c r="B211" t="s">
        <v>127</v>
      </c>
    </row>
    <row r="212" ht="12.75">
      <c r="B212" t="s">
        <v>152</v>
      </c>
    </row>
    <row r="214" spans="1:2" ht="12.75">
      <c r="A214" t="s">
        <v>128</v>
      </c>
      <c r="B214" t="s">
        <v>129</v>
      </c>
    </row>
    <row r="216" spans="1:2" ht="12.75">
      <c r="A216" t="s">
        <v>130</v>
      </c>
      <c r="B216" t="s">
        <v>131</v>
      </c>
    </row>
    <row r="217" ht="12.75">
      <c r="B217" t="s">
        <v>581</v>
      </c>
    </row>
    <row r="219" ht="12.75">
      <c r="A219" s="2" t="s">
        <v>627</v>
      </c>
    </row>
    <row r="220" ht="12.75">
      <c r="A220" t="s">
        <v>393</v>
      </c>
    </row>
    <row r="221" ht="12.75">
      <c r="A221" t="s">
        <v>394</v>
      </c>
    </row>
    <row r="222" ht="12.75">
      <c r="A222" t="s">
        <v>395</v>
      </c>
    </row>
    <row r="223" ht="12.75">
      <c r="A223" t="s">
        <v>396</v>
      </c>
    </row>
    <row r="225" spans="1:2" ht="12.75">
      <c r="A225" t="s">
        <v>282</v>
      </c>
      <c r="B225" t="s">
        <v>231</v>
      </c>
    </row>
    <row r="227" spans="1:2" ht="12.75">
      <c r="A227" t="s">
        <v>283</v>
      </c>
      <c r="B227" t="s">
        <v>132</v>
      </c>
    </row>
    <row r="228" ht="12.75">
      <c r="B228" t="s">
        <v>397</v>
      </c>
    </row>
    <row r="229" spans="1:2" ht="12.75">
      <c r="A229" t="s">
        <v>600</v>
      </c>
      <c r="B229" t="s">
        <v>398</v>
      </c>
    </row>
    <row r="230" ht="12.75">
      <c r="B230" t="s">
        <v>157</v>
      </c>
    </row>
    <row r="231" ht="12.75">
      <c r="B231" t="s">
        <v>158</v>
      </c>
    </row>
    <row r="232" ht="12.75">
      <c r="B232" t="s">
        <v>863</v>
      </c>
    </row>
    <row r="233" ht="12.75">
      <c r="B233" t="s">
        <v>159</v>
      </c>
    </row>
    <row r="235" ht="12.75">
      <c r="B235" t="s">
        <v>133</v>
      </c>
    </row>
    <row r="236" ht="12.75">
      <c r="B236" t="s">
        <v>399</v>
      </c>
    </row>
    <row r="238" ht="12.75">
      <c r="B238" t="s">
        <v>134</v>
      </c>
    </row>
    <row r="239" ht="12.75">
      <c r="B239" t="s">
        <v>400</v>
      </c>
    </row>
    <row r="240" ht="12.75">
      <c r="B240" t="s">
        <v>135</v>
      </c>
    </row>
    <row r="242" ht="12.75">
      <c r="B242" t="s">
        <v>284</v>
      </c>
    </row>
    <row r="243" ht="12.75">
      <c r="B243" t="s">
        <v>288</v>
      </c>
    </row>
    <row r="245" ht="12.75">
      <c r="B245" t="s">
        <v>285</v>
      </c>
    </row>
    <row r="246" ht="12.75">
      <c r="B246" t="s">
        <v>401</v>
      </c>
    </row>
    <row r="247" ht="12.75">
      <c r="B247" t="s">
        <v>136</v>
      </c>
    </row>
    <row r="249" ht="12.75">
      <c r="B249" t="s">
        <v>402</v>
      </c>
    </row>
    <row r="250" ht="12.75">
      <c r="B250" t="s">
        <v>286</v>
      </c>
    </row>
    <row r="252" spans="1:2" ht="12.75">
      <c r="A252" t="s">
        <v>287</v>
      </c>
      <c r="B252" t="s">
        <v>137</v>
      </c>
    </row>
    <row r="253" ht="12.75">
      <c r="B253" t="s">
        <v>872</v>
      </c>
    </row>
    <row r="255" ht="12.75">
      <c r="B255" t="s">
        <v>138</v>
      </c>
    </row>
    <row r="256" ht="12.75">
      <c r="B256" t="s">
        <v>873</v>
      </c>
    </row>
    <row r="258" ht="12.75">
      <c r="B258" t="s">
        <v>139</v>
      </c>
    </row>
    <row r="259" ht="12.75">
      <c r="B259" t="s">
        <v>874</v>
      </c>
    </row>
    <row r="260" ht="12.75">
      <c r="B260" t="s">
        <v>140</v>
      </c>
    </row>
    <row r="262" ht="12.75">
      <c r="B262" t="s">
        <v>284</v>
      </c>
    </row>
    <row r="263" ht="12.75">
      <c r="B263" t="s">
        <v>288</v>
      </c>
    </row>
    <row r="265" ht="12.75">
      <c r="B265" t="s">
        <v>289</v>
      </c>
    </row>
    <row r="266" ht="12.75">
      <c r="B266" t="s">
        <v>290</v>
      </c>
    </row>
    <row r="268" ht="12.75">
      <c r="B268" t="s">
        <v>402</v>
      </c>
    </row>
    <row r="269" ht="12.75">
      <c r="B269" t="s">
        <v>286</v>
      </c>
    </row>
    <row r="271" spans="1:2" ht="12.75">
      <c r="A271" t="s">
        <v>291</v>
      </c>
      <c r="B271" t="s">
        <v>137</v>
      </c>
    </row>
    <row r="272" ht="12.75">
      <c r="B272" t="s">
        <v>160</v>
      </c>
    </row>
    <row r="274" ht="12.75">
      <c r="B274" t="s">
        <v>138</v>
      </c>
    </row>
    <row r="275" ht="12.75">
      <c r="B275" t="s">
        <v>171</v>
      </c>
    </row>
    <row r="277" ht="12.75">
      <c r="B277" t="s">
        <v>139</v>
      </c>
    </row>
    <row r="278" ht="12.75">
      <c r="B278" t="s">
        <v>240</v>
      </c>
    </row>
    <row r="279" ht="12.75">
      <c r="B279" t="s">
        <v>140</v>
      </c>
    </row>
    <row r="281" ht="12.75">
      <c r="B281" t="s">
        <v>284</v>
      </c>
    </row>
    <row r="282" ht="12.75">
      <c r="B282" t="s">
        <v>288</v>
      </c>
    </row>
    <row r="284" ht="12.75">
      <c r="B284" t="s">
        <v>289</v>
      </c>
    </row>
    <row r="285" ht="12.75">
      <c r="B285" t="s">
        <v>292</v>
      </c>
    </row>
    <row r="287" ht="12.75">
      <c r="B287" t="s">
        <v>402</v>
      </c>
    </row>
    <row r="288" ht="12.75">
      <c r="B288" t="s">
        <v>286</v>
      </c>
    </row>
    <row r="290" spans="1:2" ht="12.75">
      <c r="A290" t="s">
        <v>293</v>
      </c>
      <c r="B290" t="s">
        <v>802</v>
      </c>
    </row>
    <row r="291" ht="12.75">
      <c r="B291" t="s">
        <v>801</v>
      </c>
    </row>
    <row r="293" spans="1:2" ht="12.75">
      <c r="A293" t="s">
        <v>294</v>
      </c>
      <c r="B293" t="s">
        <v>241</v>
      </c>
    </row>
    <row r="294" ht="12.75">
      <c r="B294" t="s">
        <v>242</v>
      </c>
    </row>
    <row r="296" spans="1:2" ht="12.75">
      <c r="A296" t="s">
        <v>295</v>
      </c>
      <c r="B296" t="s">
        <v>296</v>
      </c>
    </row>
    <row r="297" ht="12.75">
      <c r="B297" t="s">
        <v>297</v>
      </c>
    </row>
    <row r="298" ht="12.75">
      <c r="B298" t="s">
        <v>298</v>
      </c>
    </row>
    <row r="299" ht="12.75">
      <c r="B299" t="s">
        <v>299</v>
      </c>
    </row>
    <row r="300" ht="12.75">
      <c r="B300" t="s">
        <v>300</v>
      </c>
    </row>
    <row r="301" ht="12.75">
      <c r="B301" t="s">
        <v>301</v>
      </c>
    </row>
    <row r="303" ht="12.75">
      <c r="B303" t="s">
        <v>302</v>
      </c>
    </row>
    <row r="304" ht="12.75">
      <c r="B304" t="s">
        <v>303</v>
      </c>
    </row>
    <row r="305" ht="12.75">
      <c r="B305" t="s">
        <v>304</v>
      </c>
    </row>
    <row r="306" ht="12.75">
      <c r="B306" t="s">
        <v>305</v>
      </c>
    </row>
    <row r="308" ht="12.75">
      <c r="B308" t="s">
        <v>661</v>
      </c>
    </row>
    <row r="309" ht="12.75">
      <c r="B309" t="s">
        <v>662</v>
      </c>
    </row>
    <row r="311" ht="12.75">
      <c r="B311" t="s">
        <v>663</v>
      </c>
    </row>
    <row r="312" ht="12.75">
      <c r="B312" t="s">
        <v>664</v>
      </c>
    </row>
    <row r="313" ht="12.75">
      <c r="B313" t="s">
        <v>628</v>
      </c>
    </row>
    <row r="315" ht="12.75">
      <c r="B315" t="s">
        <v>284</v>
      </c>
    </row>
    <row r="316" ht="12.75">
      <c r="B316" t="s">
        <v>288</v>
      </c>
    </row>
    <row r="318" ht="12.75">
      <c r="B318" t="s">
        <v>306</v>
      </c>
    </row>
    <row r="319" ht="12.75">
      <c r="B319" t="s">
        <v>665</v>
      </c>
    </row>
    <row r="320" ht="12.75">
      <c r="B320" t="s">
        <v>666</v>
      </c>
    </row>
    <row r="323" ht="12.75">
      <c r="B323" t="s">
        <v>402</v>
      </c>
    </row>
    <row r="324" ht="12.75">
      <c r="B324" t="s">
        <v>286</v>
      </c>
    </row>
    <row r="326" spans="1:2" ht="12.75">
      <c r="A326" t="s">
        <v>307</v>
      </c>
      <c r="B326" t="s">
        <v>667</v>
      </c>
    </row>
    <row r="327" ht="12.75">
      <c r="B327" t="s">
        <v>668</v>
      </c>
    </row>
    <row r="328" ht="12.75">
      <c r="B328" t="s">
        <v>669</v>
      </c>
    </row>
    <row r="329" ht="12.75">
      <c r="B329" t="s">
        <v>670</v>
      </c>
    </row>
    <row r="330" ht="12.75">
      <c r="B330" t="s">
        <v>671</v>
      </c>
    </row>
    <row r="332" ht="12.75">
      <c r="B332" t="s">
        <v>875</v>
      </c>
    </row>
    <row r="333" ht="12.75">
      <c r="B333" t="s">
        <v>410</v>
      </c>
    </row>
    <row r="335" ht="12.75">
      <c r="B335" t="s">
        <v>876</v>
      </c>
    </row>
    <row r="336" ht="12.75">
      <c r="B336" t="s">
        <v>411</v>
      </c>
    </row>
    <row r="337" ht="12.75">
      <c r="B337" t="s">
        <v>877</v>
      </c>
    </row>
    <row r="338" ht="12.75">
      <c r="B338" t="s">
        <v>879</v>
      </c>
    </row>
    <row r="339" ht="12.75">
      <c r="B339" t="s">
        <v>878</v>
      </c>
    </row>
    <row r="340" ht="12.75">
      <c r="B340" t="s">
        <v>412</v>
      </c>
    </row>
    <row r="341" ht="12.75">
      <c r="B341" t="s">
        <v>413</v>
      </c>
    </row>
    <row r="343" ht="12.75">
      <c r="B343" t="s">
        <v>284</v>
      </c>
    </row>
    <row r="344" ht="12.75">
      <c r="B344" t="s">
        <v>288</v>
      </c>
    </row>
    <row r="346" ht="12.75">
      <c r="B346" t="s">
        <v>309</v>
      </c>
    </row>
    <row r="347" ht="12.75">
      <c r="B347" t="s">
        <v>308</v>
      </c>
    </row>
    <row r="349" ht="12.75">
      <c r="B349" t="s">
        <v>402</v>
      </c>
    </row>
    <row r="350" ht="12.75">
      <c r="B350" t="s">
        <v>286</v>
      </c>
    </row>
    <row r="352" spans="1:2" ht="12.75">
      <c r="A352" t="s">
        <v>646</v>
      </c>
      <c r="B352" t="s">
        <v>880</v>
      </c>
    </row>
    <row r="353" ht="12.75">
      <c r="B353" t="s">
        <v>881</v>
      </c>
    </row>
    <row r="354" ht="12.75">
      <c r="B354" t="s">
        <v>403</v>
      </c>
    </row>
    <row r="355" ht="12.75">
      <c r="B355" t="s">
        <v>388</v>
      </c>
    </row>
    <row r="356" ht="12.75">
      <c r="B356" t="s">
        <v>389</v>
      </c>
    </row>
    <row r="357" ht="12.75">
      <c r="B357" t="s">
        <v>390</v>
      </c>
    </row>
    <row r="358" ht="12.75">
      <c r="B358" t="s">
        <v>391</v>
      </c>
    </row>
    <row r="360" ht="12.75">
      <c r="B360" t="s">
        <v>882</v>
      </c>
    </row>
    <row r="361" ht="12.75">
      <c r="B361" t="s">
        <v>313</v>
      </c>
    </row>
    <row r="362" ht="12.75">
      <c r="B362" t="s">
        <v>600</v>
      </c>
    </row>
    <row r="363" ht="12.75">
      <c r="B363" t="s">
        <v>883</v>
      </c>
    </row>
    <row r="364" ht="12.75">
      <c r="B364" t="s">
        <v>392</v>
      </c>
    </row>
    <row r="365" ht="12.75">
      <c r="B365" t="s">
        <v>884</v>
      </c>
    </row>
    <row r="367" ht="12.75">
      <c r="B367" t="s">
        <v>284</v>
      </c>
    </row>
    <row r="368" ht="12.75">
      <c r="B368" t="s">
        <v>288</v>
      </c>
    </row>
    <row r="370" ht="12.75">
      <c r="B370" t="s">
        <v>310</v>
      </c>
    </row>
    <row r="371" ht="12.75">
      <c r="B371" t="s">
        <v>311</v>
      </c>
    </row>
    <row r="373" ht="12.75">
      <c r="B373" t="s">
        <v>402</v>
      </c>
    </row>
    <row r="374" ht="12.75">
      <c r="B374" t="s">
        <v>286</v>
      </c>
    </row>
    <row r="376" spans="1:2" ht="12.75">
      <c r="A376" t="s">
        <v>312</v>
      </c>
      <c r="B376" t="s">
        <v>803</v>
      </c>
    </row>
    <row r="378" spans="1:2" ht="12.75">
      <c r="A378" t="s">
        <v>314</v>
      </c>
      <c r="B378" t="s">
        <v>315</v>
      </c>
    </row>
    <row r="379" ht="12.75">
      <c r="B379" t="s">
        <v>316</v>
      </c>
    </row>
    <row r="381" spans="1:2" ht="12.75">
      <c r="A381" t="s">
        <v>150</v>
      </c>
      <c r="B381" t="s">
        <v>318</v>
      </c>
    </row>
    <row r="382" ht="12.75">
      <c r="B382" t="s">
        <v>414</v>
      </c>
    </row>
    <row r="384" spans="1:2" ht="12.75">
      <c r="A384" t="s">
        <v>317</v>
      </c>
      <c r="B384" t="s">
        <v>319</v>
      </c>
    </row>
    <row r="385" ht="12.75">
      <c r="B385" t="s">
        <v>320</v>
      </c>
    </row>
    <row r="387" spans="1:2" ht="12.75">
      <c r="A387" t="s">
        <v>321</v>
      </c>
      <c r="B387" t="s">
        <v>322</v>
      </c>
    </row>
    <row r="388" ht="12.75">
      <c r="B388" t="s">
        <v>323</v>
      </c>
    </row>
    <row r="390" spans="1:2" ht="12.75">
      <c r="A390" t="s">
        <v>623</v>
      </c>
      <c r="B390" t="s">
        <v>324</v>
      </c>
    </row>
    <row r="392" spans="1:2" ht="12.75">
      <c r="A392" t="s">
        <v>336</v>
      </c>
      <c r="B392" t="s">
        <v>332</v>
      </c>
    </row>
    <row r="393" ht="12.75">
      <c r="B393" t="s">
        <v>333</v>
      </c>
    </row>
    <row r="394" ht="12.75">
      <c r="B394" t="s">
        <v>334</v>
      </c>
    </row>
    <row r="395" ht="12.75">
      <c r="B395" t="s">
        <v>325</v>
      </c>
    </row>
    <row r="396" ht="12.75">
      <c r="B396" t="s">
        <v>326</v>
      </c>
    </row>
    <row r="397" ht="12.75">
      <c r="B397" t="s">
        <v>327</v>
      </c>
    </row>
    <row r="398" ht="12.75">
      <c r="B398" t="s">
        <v>328</v>
      </c>
    </row>
    <row r="399" ht="12.75">
      <c r="B399" t="s">
        <v>329</v>
      </c>
    </row>
    <row r="400" ht="12.75">
      <c r="B400" t="s">
        <v>335</v>
      </c>
    </row>
    <row r="402" spans="1:2" ht="12.75">
      <c r="A402" t="s">
        <v>337</v>
      </c>
      <c r="B402" t="s">
        <v>330</v>
      </c>
    </row>
    <row r="403" ht="12.75">
      <c r="B403" t="s">
        <v>331</v>
      </c>
    </row>
    <row r="405" spans="1:2" ht="12.75">
      <c r="A405" t="s">
        <v>625</v>
      </c>
      <c r="B405" t="s">
        <v>338</v>
      </c>
    </row>
    <row r="406" ht="12.75">
      <c r="B406" t="s">
        <v>339</v>
      </c>
    </row>
    <row r="408" ht="12.75">
      <c r="B408" t="s">
        <v>340</v>
      </c>
    </row>
    <row r="409" ht="12.75">
      <c r="B409" t="s">
        <v>342</v>
      </c>
    </row>
    <row r="410" ht="12.75">
      <c r="B410" t="s">
        <v>343</v>
      </c>
    </row>
    <row r="412" spans="1:2" ht="12.75">
      <c r="A412" t="s">
        <v>341</v>
      </c>
      <c r="B412" t="s">
        <v>330</v>
      </c>
    </row>
    <row r="413" ht="12.75">
      <c r="B413" t="s">
        <v>331</v>
      </c>
    </row>
    <row r="416" spans="1:2" ht="12.75">
      <c r="A416" t="s">
        <v>344</v>
      </c>
      <c r="B416" t="s">
        <v>821</v>
      </c>
    </row>
    <row r="418" spans="1:2" ht="12.75">
      <c r="A418" t="s">
        <v>345</v>
      </c>
      <c r="B418" t="s">
        <v>673</v>
      </c>
    </row>
    <row r="419" ht="12.75">
      <c r="B419" t="s">
        <v>672</v>
      </c>
    </row>
    <row r="421" ht="12.75">
      <c r="B421" t="s">
        <v>674</v>
      </c>
    </row>
    <row r="422" ht="12.75">
      <c r="B422" t="s">
        <v>675</v>
      </c>
    </row>
    <row r="424" ht="12.75">
      <c r="B424" t="s">
        <v>676</v>
      </c>
    </row>
    <row r="425" ht="12.75">
      <c r="B425" t="s">
        <v>675</v>
      </c>
    </row>
    <row r="427" ht="12.75">
      <c r="B427" t="s">
        <v>677</v>
      </c>
    </row>
    <row r="428" ht="12.75">
      <c r="B428" t="s">
        <v>678</v>
      </c>
    </row>
    <row r="429" ht="12.75">
      <c r="B429" t="s">
        <v>681</v>
      </c>
    </row>
    <row r="431" ht="12.75">
      <c r="B431" t="s">
        <v>284</v>
      </c>
    </row>
    <row r="432" ht="12.75">
      <c r="B432" t="s">
        <v>288</v>
      </c>
    </row>
    <row r="434" ht="12.75">
      <c r="B434" t="s">
        <v>346</v>
      </c>
    </row>
    <row r="435" ht="12.75">
      <c r="B435" t="s">
        <v>682</v>
      </c>
    </row>
    <row r="436" ht="12.75">
      <c r="B436" t="s">
        <v>683</v>
      </c>
    </row>
    <row r="438" ht="12.75">
      <c r="B438" t="s">
        <v>684</v>
      </c>
    </row>
    <row r="439" ht="12.75">
      <c r="B439" t="s">
        <v>331</v>
      </c>
    </row>
    <row r="441" spans="1:2" ht="12.75">
      <c r="A441" t="s">
        <v>347</v>
      </c>
      <c r="B441" t="s">
        <v>684</v>
      </c>
    </row>
    <row r="442" ht="12.75">
      <c r="B442" t="s">
        <v>348</v>
      </c>
    </row>
    <row r="444" spans="1:2" ht="12.75">
      <c r="A444" t="s">
        <v>349</v>
      </c>
      <c r="B444" t="s">
        <v>633</v>
      </c>
    </row>
    <row r="446" spans="1:2" ht="12.75">
      <c r="A446" t="s">
        <v>350</v>
      </c>
      <c r="B446" t="s">
        <v>353</v>
      </c>
    </row>
    <row r="448" spans="1:2" ht="12.75">
      <c r="A448" t="s">
        <v>352</v>
      </c>
      <c r="B448" t="s">
        <v>351</v>
      </c>
    </row>
    <row r="450" spans="1:2" ht="12.75">
      <c r="A450" t="s">
        <v>354</v>
      </c>
      <c r="B450" t="s">
        <v>355</v>
      </c>
    </row>
    <row r="452" spans="1:2" ht="12.75">
      <c r="A452" t="s">
        <v>356</v>
      </c>
      <c r="B452" t="s">
        <v>357</v>
      </c>
    </row>
    <row r="453" ht="12.75">
      <c r="B453" t="s">
        <v>685</v>
      </c>
    </row>
    <row r="455" spans="1:2" ht="12.75">
      <c r="A455" t="s">
        <v>358</v>
      </c>
      <c r="B455" t="s">
        <v>359</v>
      </c>
    </row>
    <row r="456" ht="12.75">
      <c r="B456" t="s">
        <v>600</v>
      </c>
    </row>
    <row r="457" spans="1:2" ht="12.75">
      <c r="A457" t="s">
        <v>360</v>
      </c>
      <c r="B457" t="s">
        <v>361</v>
      </c>
    </row>
    <row r="459" spans="1:2" ht="12.75">
      <c r="A459" t="s">
        <v>362</v>
      </c>
      <c r="B459" t="s">
        <v>686</v>
      </c>
    </row>
    <row r="460" ht="12.75">
      <c r="B460" t="s">
        <v>687</v>
      </c>
    </row>
    <row r="462" ht="12.75">
      <c r="B462" t="s">
        <v>363</v>
      </c>
    </row>
    <row r="464" spans="1:2" ht="12.75">
      <c r="A464" t="s">
        <v>364</v>
      </c>
      <c r="B464" t="s">
        <v>688</v>
      </c>
    </row>
    <row r="465" ht="12.75">
      <c r="B465" t="s">
        <v>331</v>
      </c>
    </row>
    <row r="467" spans="1:2" ht="12.75">
      <c r="A467" t="s">
        <v>365</v>
      </c>
      <c r="B467" t="s">
        <v>415</v>
      </c>
    </row>
    <row r="468" ht="12.75">
      <c r="B468" t="s">
        <v>366</v>
      </c>
    </row>
    <row r="469" ht="12.75">
      <c r="B469" t="s">
        <v>367</v>
      </c>
    </row>
    <row r="471" ht="12.75">
      <c r="A471" s="2" t="s">
        <v>636</v>
      </c>
    </row>
    <row r="473" ht="12.75">
      <c r="A473" t="s">
        <v>416</v>
      </c>
    </row>
    <row r="474" ht="12.75">
      <c r="A474" t="s">
        <v>417</v>
      </c>
    </row>
    <row r="475" ht="12.75">
      <c r="A475" t="s">
        <v>885</v>
      </c>
    </row>
    <row r="476" ht="12.75">
      <c r="A476" t="s">
        <v>690</v>
      </c>
    </row>
    <row r="477" ht="12.75">
      <c r="A477" t="s">
        <v>691</v>
      </c>
    </row>
    <row r="479" spans="1:2" ht="12.75">
      <c r="A479" t="s">
        <v>637</v>
      </c>
      <c r="B479" t="s">
        <v>693</v>
      </c>
    </row>
    <row r="480" ht="12.75">
      <c r="B480" t="s">
        <v>692</v>
      </c>
    </row>
    <row r="481" ht="12.75">
      <c r="B481" t="s">
        <v>418</v>
      </c>
    </row>
    <row r="482" ht="12.75">
      <c r="B482" t="s">
        <v>419</v>
      </c>
    </row>
    <row r="483" ht="12.75">
      <c r="B483" t="s">
        <v>628</v>
      </c>
    </row>
    <row r="485" spans="1:2" ht="12.75">
      <c r="A485" t="s">
        <v>638</v>
      </c>
      <c r="B485" t="s">
        <v>639</v>
      </c>
    </row>
    <row r="486" ht="12.75">
      <c r="B486" t="s">
        <v>694</v>
      </c>
    </row>
    <row r="487" ht="12.75">
      <c r="B487" t="s">
        <v>886</v>
      </c>
    </row>
    <row r="489" spans="1:2" ht="12.75">
      <c r="A489" t="s">
        <v>629</v>
      </c>
      <c r="B489" t="s">
        <v>695</v>
      </c>
    </row>
    <row r="490" ht="12.75">
      <c r="B490" t="s">
        <v>689</v>
      </c>
    </row>
    <row r="492" spans="1:2" ht="12.75">
      <c r="A492" t="s">
        <v>640</v>
      </c>
      <c r="B492" t="s">
        <v>368</v>
      </c>
    </row>
    <row r="493" ht="12.75">
      <c r="B493" t="s">
        <v>696</v>
      </c>
    </row>
    <row r="494" ht="12.75">
      <c r="B494" t="s">
        <v>697</v>
      </c>
    </row>
    <row r="495" ht="12.75">
      <c r="B495" t="s">
        <v>698</v>
      </c>
    </row>
    <row r="497" spans="1:2" ht="12.75">
      <c r="A497" t="s">
        <v>630</v>
      </c>
      <c r="B497" t="s">
        <v>701</v>
      </c>
    </row>
    <row r="499" spans="1:2" ht="12.75">
      <c r="A499" t="s">
        <v>631</v>
      </c>
      <c r="B499" t="s">
        <v>704</v>
      </c>
    </row>
    <row r="500" ht="12.75">
      <c r="B500" t="s">
        <v>705</v>
      </c>
    </row>
    <row r="501" ht="12.75">
      <c r="B501" t="s">
        <v>706</v>
      </c>
    </row>
    <row r="503" spans="1:2" ht="12.75">
      <c r="A503" t="s">
        <v>641</v>
      </c>
      <c r="B503" t="s">
        <v>702</v>
      </c>
    </row>
    <row r="504" ht="12.75">
      <c r="B504" t="s">
        <v>703</v>
      </c>
    </row>
    <row r="506" spans="1:2" ht="12.75">
      <c r="A506" t="s">
        <v>642</v>
      </c>
      <c r="B506" t="s">
        <v>707</v>
      </c>
    </row>
    <row r="507" ht="12.75">
      <c r="B507" t="s">
        <v>708</v>
      </c>
    </row>
    <row r="509" spans="1:2" ht="12.75">
      <c r="A509" t="s">
        <v>233</v>
      </c>
      <c r="B509" t="s">
        <v>420</v>
      </c>
    </row>
    <row r="510" ht="12.75">
      <c r="B510" t="s">
        <v>421</v>
      </c>
    </row>
    <row r="512" spans="1:2" ht="12.75">
      <c r="A512" t="s">
        <v>600</v>
      </c>
      <c r="B512" t="s">
        <v>709</v>
      </c>
    </row>
    <row r="513" ht="12.75">
      <c r="B513" t="s">
        <v>222</v>
      </c>
    </row>
    <row r="515" spans="1:2" ht="12.75">
      <c r="A515" t="s">
        <v>234</v>
      </c>
      <c r="B515" t="s">
        <v>582</v>
      </c>
    </row>
    <row r="516" ht="12.75">
      <c r="B516" t="s">
        <v>583</v>
      </c>
    </row>
    <row r="518" spans="1:2" ht="12.75">
      <c r="A518" t="s">
        <v>235</v>
      </c>
      <c r="B518" t="s">
        <v>369</v>
      </c>
    </row>
    <row r="519" ht="12.75">
      <c r="B519" t="s">
        <v>370</v>
      </c>
    </row>
    <row r="522" spans="1:2" ht="12.75">
      <c r="A522" t="s">
        <v>371</v>
      </c>
      <c r="B522" t="s">
        <v>374</v>
      </c>
    </row>
    <row r="523" ht="12.75">
      <c r="B523" t="s">
        <v>710</v>
      </c>
    </row>
    <row r="525" spans="1:2" ht="12.75">
      <c r="A525" t="s">
        <v>372</v>
      </c>
      <c r="B525" t="s">
        <v>711</v>
      </c>
    </row>
    <row r="526" ht="12.75">
      <c r="B526" t="s">
        <v>712</v>
      </c>
    </row>
    <row r="528" spans="1:2" ht="12.75">
      <c r="A528" t="s">
        <v>373</v>
      </c>
      <c r="B528" t="s">
        <v>713</v>
      </c>
    </row>
    <row r="529" ht="12.75">
      <c r="B529" t="s">
        <v>714</v>
      </c>
    </row>
    <row r="530" ht="12.75">
      <c r="B530" t="s">
        <v>715</v>
      </c>
    </row>
    <row r="531" ht="12.75">
      <c r="B531" t="s">
        <v>236</v>
      </c>
    </row>
    <row r="532" ht="12.75">
      <c r="B532" t="s">
        <v>237</v>
      </c>
    </row>
    <row r="534" spans="1:2" ht="12.75">
      <c r="A534" t="s">
        <v>375</v>
      </c>
      <c r="B534" t="s">
        <v>716</v>
      </c>
    </row>
    <row r="535" ht="12.75">
      <c r="B535" t="s">
        <v>717</v>
      </c>
    </row>
    <row r="536" ht="12.75">
      <c r="B536" t="s">
        <v>718</v>
      </c>
    </row>
    <row r="538" spans="1:2" ht="12.75">
      <c r="A538" t="s">
        <v>598</v>
      </c>
      <c r="B538" t="s">
        <v>719</v>
      </c>
    </row>
    <row r="539" ht="12.75">
      <c r="B539" t="s">
        <v>720</v>
      </c>
    </row>
    <row r="541" spans="1:2" ht="12.75">
      <c r="A541" t="s">
        <v>376</v>
      </c>
      <c r="B541" t="s">
        <v>721</v>
      </c>
    </row>
    <row r="542" ht="12.75">
      <c r="B542" t="s">
        <v>722</v>
      </c>
    </row>
    <row r="543" ht="12.75">
      <c r="B543" t="s">
        <v>723</v>
      </c>
    </row>
    <row r="544" ht="12.75">
      <c r="B544" t="s">
        <v>423</v>
      </c>
    </row>
    <row r="546" spans="1:2" ht="12.75">
      <c r="A546" t="s">
        <v>377</v>
      </c>
      <c r="B546" t="s">
        <v>724</v>
      </c>
    </row>
    <row r="547" ht="12.75">
      <c r="B547" t="s">
        <v>725</v>
      </c>
    </row>
    <row r="548" ht="12.75">
      <c r="B548" t="s">
        <v>726</v>
      </c>
    </row>
    <row r="550" spans="1:2" ht="12.75">
      <c r="A550" t="s">
        <v>378</v>
      </c>
      <c r="B550" t="s">
        <v>727</v>
      </c>
    </row>
    <row r="551" ht="12.75">
      <c r="B551" t="s">
        <v>728</v>
      </c>
    </row>
    <row r="552" ht="12.75">
      <c r="B552" t="s">
        <v>423</v>
      </c>
    </row>
    <row r="554" spans="1:2" ht="12.75">
      <c r="A554" t="s">
        <v>379</v>
      </c>
      <c r="B554" t="s">
        <v>729</v>
      </c>
    </row>
    <row r="555" ht="12.75">
      <c r="B555" t="s">
        <v>730</v>
      </c>
    </row>
    <row r="557" spans="1:2" ht="12.75">
      <c r="A557" t="s">
        <v>380</v>
      </c>
      <c r="B557" t="s">
        <v>731</v>
      </c>
    </row>
    <row r="559" spans="1:2" ht="12.75">
      <c r="A559" t="s">
        <v>381</v>
      </c>
      <c r="B559" t="s">
        <v>732</v>
      </c>
    </row>
    <row r="561" spans="1:2" ht="12.75">
      <c r="A561" t="s">
        <v>382</v>
      </c>
      <c r="B561" t="s">
        <v>733</v>
      </c>
    </row>
    <row r="562" ht="12.75">
      <c r="B562" t="s">
        <v>734</v>
      </c>
    </row>
    <row r="564" ht="12.75">
      <c r="B564" t="s">
        <v>735</v>
      </c>
    </row>
    <row r="565" ht="12.75">
      <c r="B565" t="s">
        <v>422</v>
      </c>
    </row>
    <row r="567" spans="1:2" ht="12.75">
      <c r="A567" t="s">
        <v>145</v>
      </c>
      <c r="B567" t="s">
        <v>736</v>
      </c>
    </row>
    <row r="568" ht="12.75">
      <c r="B568" t="s">
        <v>100</v>
      </c>
    </row>
    <row r="569" ht="12.75">
      <c r="B569" t="s">
        <v>424</v>
      </c>
    </row>
    <row r="573" spans="1:2" ht="12.75">
      <c r="A573" t="s">
        <v>383</v>
      </c>
      <c r="B573" t="s">
        <v>737</v>
      </c>
    </row>
    <row r="574" ht="12.75">
      <c r="B574" t="s">
        <v>738</v>
      </c>
    </row>
    <row r="575" ht="12.75">
      <c r="B575" t="s">
        <v>739</v>
      </c>
    </row>
    <row r="576" ht="12.75">
      <c r="B576" t="s">
        <v>740</v>
      </c>
    </row>
    <row r="577" ht="12.75">
      <c r="B577" t="s">
        <v>741</v>
      </c>
    </row>
    <row r="578" ht="12.75">
      <c r="B578" t="s">
        <v>742</v>
      </c>
    </row>
    <row r="579" ht="12.75">
      <c r="B579" t="s">
        <v>743</v>
      </c>
    </row>
    <row r="581" spans="1:2" ht="12.75">
      <c r="A581" t="s">
        <v>232</v>
      </c>
      <c r="B581" t="s">
        <v>744</v>
      </c>
    </row>
    <row r="582" ht="12.75">
      <c r="B582" t="s">
        <v>660</v>
      </c>
    </row>
    <row r="583" ht="12.75">
      <c r="B583" t="s">
        <v>172</v>
      </c>
    </row>
    <row r="584" ht="12.75">
      <c r="B584" t="s">
        <v>173</v>
      </c>
    </row>
    <row r="586" spans="1:2" ht="12.75">
      <c r="A586" t="s">
        <v>645</v>
      </c>
      <c r="B586" t="s">
        <v>385</v>
      </c>
    </row>
    <row r="587" ht="12.75">
      <c r="B587" t="s">
        <v>387</v>
      </c>
    </row>
    <row r="588" ht="12.75">
      <c r="B588" t="s">
        <v>386</v>
      </c>
    </row>
    <row r="589" ht="12.75">
      <c r="A589" t="s">
        <v>600</v>
      </c>
    </row>
    <row r="590" spans="1:2" ht="12.75">
      <c r="A590" t="s">
        <v>384</v>
      </c>
      <c r="B590" t="s">
        <v>746</v>
      </c>
    </row>
    <row r="591" ht="12.75">
      <c r="B591" s="274" t="s">
        <v>747</v>
      </c>
    </row>
    <row r="592" ht="12.75">
      <c r="B592" s="2"/>
    </row>
    <row r="593" spans="1:2" ht="12.75">
      <c r="A593" t="s">
        <v>899</v>
      </c>
      <c r="B593" s="274" t="s">
        <v>748</v>
      </c>
    </row>
    <row r="594" ht="12.75">
      <c r="B594" s="274" t="s">
        <v>101</v>
      </c>
    </row>
    <row r="595" ht="12.75">
      <c r="B595" s="274" t="s">
        <v>102</v>
      </c>
    </row>
    <row r="596" ht="12.75">
      <c r="B596" s="2"/>
    </row>
    <row r="597" spans="1:2" ht="12.75">
      <c r="A597" t="s">
        <v>900</v>
      </c>
      <c r="B597" t="s">
        <v>582</v>
      </c>
    </row>
    <row r="598" ht="12.75">
      <c r="B598" t="s">
        <v>583</v>
      </c>
    </row>
    <row r="600" spans="1:2" ht="12.75">
      <c r="A600" t="s">
        <v>901</v>
      </c>
      <c r="B600" t="s">
        <v>647</v>
      </c>
    </row>
    <row r="602" spans="1:2" ht="12.75">
      <c r="A602" t="s">
        <v>902</v>
      </c>
      <c r="B602" t="s">
        <v>749</v>
      </c>
    </row>
    <row r="604" spans="1:2" ht="12.75">
      <c r="A604" t="s">
        <v>903</v>
      </c>
      <c r="B604" t="s">
        <v>750</v>
      </c>
    </row>
    <row r="605" ht="12.75">
      <c r="B605" t="s">
        <v>751</v>
      </c>
    </row>
    <row r="607" ht="12.75">
      <c r="B607" s="2" t="s">
        <v>752</v>
      </c>
    </row>
    <row r="608" ht="12.75">
      <c r="B608" s="2" t="s">
        <v>753</v>
      </c>
    </row>
    <row r="609" ht="12.75">
      <c r="B609" s="2" t="s">
        <v>754</v>
      </c>
    </row>
    <row r="610" ht="12.75">
      <c r="B610" s="2" t="s">
        <v>755</v>
      </c>
    </row>
    <row r="612" ht="12.75">
      <c r="B612" t="s">
        <v>905</v>
      </c>
    </row>
    <row r="613" ht="12.75">
      <c r="B613" t="s">
        <v>756</v>
      </c>
    </row>
    <row r="615" ht="12.75">
      <c r="B615" t="s">
        <v>904</v>
      </c>
    </row>
    <row r="616" ht="12.75">
      <c r="B616" t="s">
        <v>756</v>
      </c>
    </row>
    <row r="618" spans="1:2" ht="12.75">
      <c r="A618" t="s">
        <v>337</v>
      </c>
      <c r="B618" t="s">
        <v>425</v>
      </c>
    </row>
    <row r="620" spans="1:2" ht="12.75">
      <c r="A620" t="s">
        <v>341</v>
      </c>
      <c r="B620" t="s">
        <v>426</v>
      </c>
    </row>
    <row r="621" ht="12.75">
      <c r="B621" t="s">
        <v>906</v>
      </c>
    </row>
    <row r="622" ht="12.75">
      <c r="B622" t="s">
        <v>889</v>
      </c>
    </row>
    <row r="625" ht="12.75">
      <c r="A625" s="2" t="s">
        <v>649</v>
      </c>
    </row>
    <row r="627" ht="12.75">
      <c r="A627" t="s">
        <v>427</v>
      </c>
    </row>
    <row r="628" ht="12.75">
      <c r="A628" t="s">
        <v>175</v>
      </c>
    </row>
    <row r="629" ht="12.75">
      <c r="A629" t="s">
        <v>428</v>
      </c>
    </row>
    <row r="630" ht="12.75">
      <c r="A630" t="s">
        <v>429</v>
      </c>
    </row>
    <row r="631" ht="12.75">
      <c r="A631" t="s">
        <v>174</v>
      </c>
    </row>
    <row r="633" spans="1:2" ht="12.75">
      <c r="A633" t="s">
        <v>537</v>
      </c>
      <c r="B633" t="s">
        <v>907</v>
      </c>
    </row>
    <row r="634" ht="12.75">
      <c r="B634" t="s">
        <v>226</v>
      </c>
    </row>
    <row r="635" ht="12.75">
      <c r="B635" t="s">
        <v>227</v>
      </c>
    </row>
    <row r="637" ht="12.75">
      <c r="B637" t="s">
        <v>757</v>
      </c>
    </row>
    <row r="639" ht="12.75">
      <c r="B639" t="s">
        <v>758</v>
      </c>
    </row>
    <row r="641" spans="1:2" ht="12.75">
      <c r="A641" t="s">
        <v>629</v>
      </c>
      <c r="B641" t="s">
        <v>908</v>
      </c>
    </row>
    <row r="642" ht="12.75">
      <c r="B642" t="s">
        <v>909</v>
      </c>
    </row>
    <row r="643" ht="12.75">
      <c r="B643" t="s">
        <v>910</v>
      </c>
    </row>
    <row r="644" ht="12.75">
      <c r="B644" t="s">
        <v>911</v>
      </c>
    </row>
    <row r="646" ht="12.75">
      <c r="B646" t="s">
        <v>757</v>
      </c>
    </row>
    <row r="648" ht="12.75">
      <c r="B648" t="s">
        <v>758</v>
      </c>
    </row>
    <row r="650" spans="1:2" ht="12.75">
      <c r="A650" t="s">
        <v>630</v>
      </c>
      <c r="B650" t="s">
        <v>912</v>
      </c>
    </row>
    <row r="651" ht="12.75">
      <c r="B651" t="s">
        <v>913</v>
      </c>
    </row>
    <row r="652" ht="12.75">
      <c r="B652" t="s">
        <v>914</v>
      </c>
    </row>
    <row r="654" ht="12.75">
      <c r="B654" t="s">
        <v>757</v>
      </c>
    </row>
    <row r="656" ht="12.75">
      <c r="B656" t="s">
        <v>758</v>
      </c>
    </row>
    <row r="658" spans="1:2" ht="12.75">
      <c r="A658" t="s">
        <v>536</v>
      </c>
      <c r="B658" t="s">
        <v>915</v>
      </c>
    </row>
    <row r="659" ht="12.75">
      <c r="B659" t="s">
        <v>916</v>
      </c>
    </row>
    <row r="660" ht="12.75">
      <c r="B660" t="s">
        <v>917</v>
      </c>
    </row>
    <row r="661" ht="12.75">
      <c r="B661" t="s">
        <v>918</v>
      </c>
    </row>
    <row r="662" ht="12.75">
      <c r="B662" t="s">
        <v>919</v>
      </c>
    </row>
    <row r="664" ht="12.75">
      <c r="B664" t="s">
        <v>757</v>
      </c>
    </row>
    <row r="666" ht="12.75">
      <c r="B666" t="s">
        <v>758</v>
      </c>
    </row>
    <row r="668" spans="1:2" ht="12.75">
      <c r="A668" t="s">
        <v>643</v>
      </c>
      <c r="B668" t="s">
        <v>924</v>
      </c>
    </row>
    <row r="669" ht="12.75">
      <c r="B669" t="s">
        <v>103</v>
      </c>
    </row>
    <row r="670" ht="12.75">
      <c r="B670" t="s">
        <v>104</v>
      </c>
    </row>
    <row r="671" ht="12.75">
      <c r="B671" t="s">
        <v>105</v>
      </c>
    </row>
    <row r="673" ht="12.75">
      <c r="B673" t="s">
        <v>757</v>
      </c>
    </row>
    <row r="675" ht="12.75">
      <c r="B675" t="s">
        <v>758</v>
      </c>
    </row>
    <row r="677" spans="1:2" ht="12.75">
      <c r="A677" t="s">
        <v>228</v>
      </c>
      <c r="B677" t="s">
        <v>106</v>
      </c>
    </row>
    <row r="678" ht="12.75">
      <c r="B678" t="s">
        <v>107</v>
      </c>
    </row>
    <row r="679" ht="12.75">
      <c r="B679" t="s">
        <v>108</v>
      </c>
    </row>
    <row r="681" ht="12.75">
      <c r="B681" t="s">
        <v>925</v>
      </c>
    </row>
    <row r="682" ht="12.75">
      <c r="B682" t="s">
        <v>926</v>
      </c>
    </row>
    <row r="684" ht="12.75">
      <c r="B684" t="s">
        <v>757</v>
      </c>
    </row>
    <row r="686" ht="12.75">
      <c r="B686" t="s">
        <v>758</v>
      </c>
    </row>
    <row r="688" spans="1:2" ht="12.75">
      <c r="A688" t="s">
        <v>234</v>
      </c>
      <c r="B688" t="s">
        <v>229</v>
      </c>
    </row>
    <row r="690" spans="1:2" ht="12.75">
      <c r="A690" t="s">
        <v>596</v>
      </c>
      <c r="B690" t="s">
        <v>230</v>
      </c>
    </row>
    <row r="692" ht="12.75">
      <c r="B692" t="s">
        <v>927</v>
      </c>
    </row>
    <row r="693" ht="12.75">
      <c r="B693" t="s">
        <v>928</v>
      </c>
    </row>
    <row r="694" ht="12.75">
      <c r="B694" t="s">
        <v>929</v>
      </c>
    </row>
    <row r="696" spans="1:2" ht="12.75">
      <c r="A696" t="s">
        <v>644</v>
      </c>
      <c r="B696" t="s">
        <v>930</v>
      </c>
    </row>
    <row r="697" ht="12.75">
      <c r="B697" t="s">
        <v>931</v>
      </c>
    </row>
    <row r="698" ht="12.75">
      <c r="B698" t="s">
        <v>932</v>
      </c>
    </row>
    <row r="700" ht="12.75">
      <c r="B700" t="s">
        <v>757</v>
      </c>
    </row>
    <row r="702" ht="12.75">
      <c r="B702" t="s">
        <v>758</v>
      </c>
    </row>
    <row r="704" spans="1:2" ht="12.75">
      <c r="A704" t="s">
        <v>632</v>
      </c>
      <c r="B704" t="s">
        <v>759</v>
      </c>
    </row>
    <row r="705" ht="12.75">
      <c r="B705" t="s">
        <v>933</v>
      </c>
    </row>
    <row r="706" ht="12.75">
      <c r="B706" t="s">
        <v>934</v>
      </c>
    </row>
    <row r="707" ht="12.75">
      <c r="B707" t="s">
        <v>935</v>
      </c>
    </row>
    <row r="709" ht="12.75">
      <c r="B709" t="s">
        <v>757</v>
      </c>
    </row>
    <row r="711" ht="12.75">
      <c r="B711" t="s">
        <v>758</v>
      </c>
    </row>
    <row r="713" spans="1:2" ht="12.75">
      <c r="A713" t="s">
        <v>601</v>
      </c>
      <c r="B713" t="s">
        <v>936</v>
      </c>
    </row>
    <row r="714" ht="12.75">
      <c r="B714" t="s">
        <v>937</v>
      </c>
    </row>
    <row r="715" ht="12.75">
      <c r="B715" t="s">
        <v>910</v>
      </c>
    </row>
    <row r="716" ht="12.75">
      <c r="B716" t="s">
        <v>938</v>
      </c>
    </row>
    <row r="718" ht="12.75">
      <c r="B718" t="s">
        <v>757</v>
      </c>
    </row>
    <row r="720" ht="12.75">
      <c r="B720" t="s">
        <v>758</v>
      </c>
    </row>
    <row r="722" spans="1:2" ht="12.75">
      <c r="A722" t="s">
        <v>602</v>
      </c>
      <c r="B722" t="s">
        <v>936</v>
      </c>
    </row>
    <row r="723" ht="12.75">
      <c r="B723" t="s">
        <v>939</v>
      </c>
    </row>
    <row r="724" ht="12.75">
      <c r="B724" t="s">
        <v>910</v>
      </c>
    </row>
    <row r="725" ht="12.75">
      <c r="B725" t="s">
        <v>940</v>
      </c>
    </row>
    <row r="727" ht="12.75">
      <c r="B727" t="s">
        <v>760</v>
      </c>
    </row>
    <row r="729" ht="12.75">
      <c r="B729" t="s">
        <v>761</v>
      </c>
    </row>
    <row r="731" spans="1:2" ht="12.75">
      <c r="A731" t="s">
        <v>619</v>
      </c>
      <c r="B731" t="s">
        <v>941</v>
      </c>
    </row>
    <row r="732" ht="12.75">
      <c r="B732" t="s">
        <v>942</v>
      </c>
    </row>
    <row r="733" ht="12.75">
      <c r="B733" t="s">
        <v>943</v>
      </c>
    </row>
    <row r="736" ht="12.75">
      <c r="B736" t="s">
        <v>757</v>
      </c>
    </row>
    <row r="738" ht="12.75">
      <c r="B738" t="s">
        <v>758</v>
      </c>
    </row>
    <row r="741" spans="1:2" ht="12.75">
      <c r="A741" t="s">
        <v>620</v>
      </c>
      <c r="B741" t="s">
        <v>941</v>
      </c>
    </row>
    <row r="742" ht="12.75">
      <c r="B742" t="s">
        <v>944</v>
      </c>
    </row>
    <row r="743" ht="12.75">
      <c r="B743" t="s">
        <v>945</v>
      </c>
    </row>
    <row r="745" ht="12.75">
      <c r="B745" t="s">
        <v>757</v>
      </c>
    </row>
    <row r="747" ht="12.75">
      <c r="B747" t="s">
        <v>758</v>
      </c>
    </row>
    <row r="748" ht="12.75">
      <c r="B748" t="s">
        <v>600</v>
      </c>
    </row>
    <row r="749" spans="1:2" ht="12.75">
      <c r="A749" t="s">
        <v>603</v>
      </c>
      <c r="B749" t="s">
        <v>946</v>
      </c>
    </row>
    <row r="750" ht="12.75">
      <c r="B750" t="s">
        <v>947</v>
      </c>
    </row>
    <row r="751" ht="12.75">
      <c r="B751" t="s">
        <v>917</v>
      </c>
    </row>
    <row r="752" ht="12.75">
      <c r="B752" t="s">
        <v>948</v>
      </c>
    </row>
    <row r="754" ht="12.75">
      <c r="B754" t="s">
        <v>757</v>
      </c>
    </row>
    <row r="756" ht="12.75">
      <c r="B756" t="s">
        <v>758</v>
      </c>
    </row>
    <row r="758" spans="1:2" ht="12.75">
      <c r="A758" t="s">
        <v>604</v>
      </c>
      <c r="B758" t="s">
        <v>920</v>
      </c>
    </row>
    <row r="759" ht="12.75">
      <c r="B759" t="s">
        <v>949</v>
      </c>
    </row>
    <row r="760" ht="12.75">
      <c r="B760" t="s">
        <v>921</v>
      </c>
    </row>
    <row r="761" ht="12.75">
      <c r="B761" t="s">
        <v>922</v>
      </c>
    </row>
    <row r="762" ht="12.75">
      <c r="B762" t="s">
        <v>923</v>
      </c>
    </row>
    <row r="764" ht="12.75">
      <c r="B764" t="s">
        <v>757</v>
      </c>
    </row>
    <row r="766" ht="12.75">
      <c r="B766" t="s">
        <v>758</v>
      </c>
    </row>
    <row r="768" spans="1:2" ht="12.75">
      <c r="A768" t="s">
        <v>621</v>
      </c>
      <c r="B768" t="s">
        <v>950</v>
      </c>
    </row>
    <row r="769" ht="12.75">
      <c r="B769" t="s">
        <v>951</v>
      </c>
    </row>
    <row r="771" ht="12.75">
      <c r="B771" t="s">
        <v>757</v>
      </c>
    </row>
    <row r="773" ht="12.75">
      <c r="B773" t="s">
        <v>758</v>
      </c>
    </row>
    <row r="775" spans="1:2" ht="12.75">
      <c r="A775" t="s">
        <v>634</v>
      </c>
      <c r="B775" t="s">
        <v>952</v>
      </c>
    </row>
    <row r="776" ht="12.75">
      <c r="B776" t="s">
        <v>953</v>
      </c>
    </row>
    <row r="778" ht="12.75">
      <c r="B778" t="s">
        <v>757</v>
      </c>
    </row>
    <row r="780" ht="12.75">
      <c r="B780" t="s">
        <v>758</v>
      </c>
    </row>
    <row r="782" spans="1:2" ht="12.75">
      <c r="A782" t="s">
        <v>635</v>
      </c>
      <c r="B782" t="s">
        <v>954</v>
      </c>
    </row>
    <row r="783" ht="12.75">
      <c r="B783" t="s">
        <v>955</v>
      </c>
    </row>
    <row r="785" ht="12.75">
      <c r="B785" t="s">
        <v>956</v>
      </c>
    </row>
    <row r="786" ht="12.75">
      <c r="B786" t="s">
        <v>957</v>
      </c>
    </row>
    <row r="788" spans="1:2" ht="12.75">
      <c r="A788" t="s">
        <v>225</v>
      </c>
      <c r="B788" t="s">
        <v>958</v>
      </c>
    </row>
    <row r="789" ht="12.75">
      <c r="B789" t="s">
        <v>959</v>
      </c>
    </row>
    <row r="790" ht="12.75">
      <c r="B790" t="s">
        <v>960</v>
      </c>
    </row>
    <row r="791" ht="12.75">
      <c r="B791" t="s">
        <v>961</v>
      </c>
    </row>
    <row r="793" ht="12.75">
      <c r="A793" s="2" t="s">
        <v>180</v>
      </c>
    </row>
    <row r="794" ht="12.75">
      <c r="A794" s="2"/>
    </row>
    <row r="795" ht="12.75">
      <c r="A795" t="s">
        <v>962</v>
      </c>
    </row>
    <row r="796" ht="12.75">
      <c r="A796" t="s">
        <v>963</v>
      </c>
    </row>
    <row r="797" ht="12.75">
      <c r="A797" t="s">
        <v>964</v>
      </c>
    </row>
    <row r="798" ht="12.75">
      <c r="A798" t="s">
        <v>965</v>
      </c>
    </row>
    <row r="800" spans="1:2" ht="12.75">
      <c r="A800" t="s">
        <v>978</v>
      </c>
      <c r="B800" t="s">
        <v>181</v>
      </c>
    </row>
    <row r="802" spans="1:2" ht="12.75">
      <c r="A802" t="s">
        <v>638</v>
      </c>
      <c r="B802" t="s">
        <v>966</v>
      </c>
    </row>
    <row r="803" ht="12.75">
      <c r="B803" t="s">
        <v>967</v>
      </c>
    </row>
    <row r="805" spans="3:5" ht="12.75">
      <c r="C805" t="s">
        <v>968</v>
      </c>
      <c r="E805" t="s">
        <v>815</v>
      </c>
    </row>
    <row r="806" spans="3:5" ht="12.75">
      <c r="C806" t="s">
        <v>969</v>
      </c>
      <c r="E806" t="s">
        <v>816</v>
      </c>
    </row>
    <row r="807" spans="3:5" ht="12.75">
      <c r="C807" t="s">
        <v>970</v>
      </c>
      <c r="E807" t="s">
        <v>817</v>
      </c>
    </row>
    <row r="808" spans="3:5" ht="12.75">
      <c r="C808" t="s">
        <v>971</v>
      </c>
      <c r="E808" t="s">
        <v>818</v>
      </c>
    </row>
    <row r="809" spans="3:5" ht="12.75">
      <c r="C809" t="s">
        <v>972</v>
      </c>
      <c r="E809" t="s">
        <v>819</v>
      </c>
    </row>
    <row r="810" spans="3:5" ht="12.75">
      <c r="C810" t="s">
        <v>973</v>
      </c>
      <c r="E810" t="s">
        <v>820</v>
      </c>
    </row>
    <row r="811" spans="3:5" ht="12.75">
      <c r="C811" t="s">
        <v>974</v>
      </c>
      <c r="E811" t="s">
        <v>781</v>
      </c>
    </row>
    <row r="812" spans="3:5" ht="12.75">
      <c r="C812" t="s">
        <v>975</v>
      </c>
      <c r="E812" t="s">
        <v>782</v>
      </c>
    </row>
    <row r="813" spans="3:5" ht="12.75">
      <c r="C813" t="s">
        <v>976</v>
      </c>
      <c r="E813" t="s">
        <v>783</v>
      </c>
    </row>
    <row r="814" spans="3:5" ht="12.75">
      <c r="C814" t="s">
        <v>977</v>
      </c>
      <c r="E814" t="s">
        <v>784</v>
      </c>
    </row>
    <row r="816" spans="1:2" ht="12.75">
      <c r="A816" t="s">
        <v>979</v>
      </c>
      <c r="B816" t="s">
        <v>496</v>
      </c>
    </row>
    <row r="818" spans="1:2" ht="12.75">
      <c r="A818" t="s">
        <v>980</v>
      </c>
      <c r="B818" t="s">
        <v>497</v>
      </c>
    </row>
    <row r="819" ht="12.75">
      <c r="B819" t="s">
        <v>217</v>
      </c>
    </row>
    <row r="820" ht="12.75">
      <c r="B820" t="s">
        <v>218</v>
      </c>
    </row>
    <row r="821" ht="12.75">
      <c r="B821" t="s">
        <v>219</v>
      </c>
    </row>
    <row r="822" ht="12.75">
      <c r="B822" t="s">
        <v>221</v>
      </c>
    </row>
    <row r="823" ht="12.75">
      <c r="B823" t="s">
        <v>220</v>
      </c>
    </row>
    <row r="825" ht="12.75">
      <c r="B825" t="s">
        <v>499</v>
      </c>
    </row>
    <row r="826" ht="12.75">
      <c r="B826" t="s">
        <v>500</v>
      </c>
    </row>
    <row r="828" ht="12.75">
      <c r="B828" t="s">
        <v>501</v>
      </c>
    </row>
    <row r="829" ht="12.75">
      <c r="B829" t="s">
        <v>502</v>
      </c>
    </row>
    <row r="831" ht="12.75">
      <c r="B831" t="s">
        <v>864</v>
      </c>
    </row>
    <row r="832" ht="12.75">
      <c r="B832" t="s">
        <v>222</v>
      </c>
    </row>
    <row r="834" ht="12.75">
      <c r="B834" t="s">
        <v>498</v>
      </c>
    </row>
    <row r="835" ht="12.75">
      <c r="B835" t="s">
        <v>222</v>
      </c>
    </row>
    <row r="837" ht="12.75">
      <c r="B837" s="2" t="s">
        <v>981</v>
      </c>
    </row>
    <row r="838" ht="12.75">
      <c r="B838" s="2" t="s">
        <v>182</v>
      </c>
    </row>
    <row r="840" ht="12.75">
      <c r="B840" t="s">
        <v>503</v>
      </c>
    </row>
    <row r="841" ht="12.75">
      <c r="B841" t="s">
        <v>504</v>
      </c>
    </row>
    <row r="844" ht="12.75">
      <c r="B844" t="s">
        <v>505</v>
      </c>
    </row>
    <row r="845" ht="12.75">
      <c r="B845" t="s">
        <v>504</v>
      </c>
    </row>
    <row r="847" ht="12.75">
      <c r="B847" t="s">
        <v>506</v>
      </c>
    </row>
    <row r="848" ht="12.75">
      <c r="B848" t="s">
        <v>507</v>
      </c>
    </row>
    <row r="850" ht="12.75">
      <c r="B850" t="s">
        <v>508</v>
      </c>
    </row>
    <row r="851" ht="12.75">
      <c r="B851" t="s">
        <v>507</v>
      </c>
    </row>
    <row r="853" ht="12.75">
      <c r="B853" t="s">
        <v>509</v>
      </c>
    </row>
    <row r="854" ht="12.75">
      <c r="B854" t="s">
        <v>510</v>
      </c>
    </row>
    <row r="856" ht="12.75">
      <c r="B856" t="s">
        <v>511</v>
      </c>
    </row>
    <row r="857" ht="12.75">
      <c r="B857" t="s">
        <v>510</v>
      </c>
    </row>
    <row r="859" ht="12.75">
      <c r="B859" t="s">
        <v>514</v>
      </c>
    </row>
    <row r="860" ht="12.75">
      <c r="B860" t="s">
        <v>515</v>
      </c>
    </row>
    <row r="862" ht="12.75">
      <c r="B862" t="s">
        <v>516</v>
      </c>
    </row>
    <row r="863" ht="12.75">
      <c r="B863" t="s">
        <v>515</v>
      </c>
    </row>
    <row r="865" ht="12.75">
      <c r="B865" t="s">
        <v>517</v>
      </c>
    </row>
    <row r="866" ht="12.75">
      <c r="B866" t="s">
        <v>518</v>
      </c>
    </row>
    <row r="868" ht="12.75">
      <c r="B868" t="s">
        <v>519</v>
      </c>
    </row>
    <row r="869" ht="12.75">
      <c r="B869" t="s">
        <v>518</v>
      </c>
    </row>
    <row r="871" ht="12.75">
      <c r="B871" t="s">
        <v>520</v>
      </c>
    </row>
    <row r="872" ht="12.75">
      <c r="B872" t="s">
        <v>521</v>
      </c>
    </row>
    <row r="874" ht="12.75">
      <c r="B874" t="s">
        <v>522</v>
      </c>
    </row>
    <row r="875" ht="12.75">
      <c r="B875" t="s">
        <v>223</v>
      </c>
    </row>
    <row r="876" ht="12.75">
      <c r="B876" t="s">
        <v>584</v>
      </c>
    </row>
    <row r="878" ht="12.75">
      <c r="B878" t="s">
        <v>984</v>
      </c>
    </row>
    <row r="879" ht="12.75">
      <c r="B879" t="s">
        <v>982</v>
      </c>
    </row>
    <row r="881" ht="12.75">
      <c r="B881" t="s">
        <v>983</v>
      </c>
    </row>
    <row r="882" ht="12.75">
      <c r="B882" t="s">
        <v>223</v>
      </c>
    </row>
    <row r="883" ht="12.75">
      <c r="B883" t="s">
        <v>991</v>
      </c>
    </row>
    <row r="885" ht="12.75">
      <c r="B885" t="s">
        <v>985</v>
      </c>
    </row>
    <row r="886" ht="12.75">
      <c r="B886" t="s">
        <v>992</v>
      </c>
    </row>
    <row r="888" ht="12.75">
      <c r="B888" t="s">
        <v>986</v>
      </c>
    </row>
    <row r="889" ht="12.75">
      <c r="B889" t="s">
        <v>223</v>
      </c>
    </row>
    <row r="890" ht="12.75">
      <c r="B890" t="s">
        <v>993</v>
      </c>
    </row>
    <row r="892" ht="12.75">
      <c r="B892" t="s">
        <v>987</v>
      </c>
    </row>
    <row r="893" ht="12.75">
      <c r="B893" t="s">
        <v>994</v>
      </c>
    </row>
    <row r="895" ht="12.75">
      <c r="B895" t="s">
        <v>988</v>
      </c>
    </row>
    <row r="896" ht="12.75">
      <c r="B896" t="s">
        <v>223</v>
      </c>
    </row>
    <row r="897" ht="12.75">
      <c r="B897" t="s">
        <v>995</v>
      </c>
    </row>
    <row r="899" ht="12.75">
      <c r="B899" t="s">
        <v>989</v>
      </c>
    </row>
    <row r="900" ht="12.75">
      <c r="B900" t="s">
        <v>996</v>
      </c>
    </row>
    <row r="902" ht="12.75">
      <c r="B902" t="s">
        <v>990</v>
      </c>
    </row>
    <row r="903" ht="12.75">
      <c r="B903" t="s">
        <v>223</v>
      </c>
    </row>
    <row r="904" ht="12.75">
      <c r="B904" t="s">
        <v>997</v>
      </c>
    </row>
    <row r="906" spans="1:2" ht="12.75">
      <c r="A906" t="s">
        <v>998</v>
      </c>
      <c r="B906" t="s">
        <v>523</v>
      </c>
    </row>
    <row r="907" ht="12.75">
      <c r="B907" t="s">
        <v>524</v>
      </c>
    </row>
    <row r="909" spans="1:2" ht="12.75">
      <c r="A909" t="s">
        <v>999</v>
      </c>
      <c r="B909" t="s">
        <v>525</v>
      </c>
    </row>
    <row r="910" ht="12.75">
      <c r="B910" t="s">
        <v>214</v>
      </c>
    </row>
    <row r="911" ht="12.75">
      <c r="B911" t="s">
        <v>215</v>
      </c>
    </row>
    <row r="913" spans="1:2" ht="12.75">
      <c r="A913" t="s">
        <v>1000</v>
      </c>
      <c r="B913" t="s">
        <v>216</v>
      </c>
    </row>
    <row r="915" ht="12.75">
      <c r="B915" s="2" t="s">
        <v>981</v>
      </c>
    </row>
    <row r="916" ht="12.75">
      <c r="B916" s="2" t="s">
        <v>182</v>
      </c>
    </row>
    <row r="918" spans="1:2" ht="12.75">
      <c r="A918" t="s">
        <v>1001</v>
      </c>
      <c r="B918" t="s">
        <v>183</v>
      </c>
    </row>
    <row r="919" ht="12.75">
      <c r="B919" t="s">
        <v>184</v>
      </c>
    </row>
    <row r="921" spans="3:6" ht="12.75">
      <c r="C921" t="s">
        <v>1002</v>
      </c>
      <c r="F921" t="s">
        <v>1007</v>
      </c>
    </row>
    <row r="922" spans="3:6" ht="12.75">
      <c r="C922" t="s">
        <v>1003</v>
      </c>
      <c r="F922" t="s">
        <v>1008</v>
      </c>
    </row>
    <row r="923" spans="3:6" ht="12.75">
      <c r="C923" t="s">
        <v>1004</v>
      </c>
      <c r="F923" t="s">
        <v>1009</v>
      </c>
    </row>
    <row r="924" spans="3:6" ht="12.75">
      <c r="C924" t="s">
        <v>1005</v>
      </c>
      <c r="F924" t="s">
        <v>1010</v>
      </c>
    </row>
    <row r="925" spans="3:6" ht="12.75">
      <c r="C925" t="s">
        <v>1006</v>
      </c>
      <c r="F925" t="s">
        <v>1011</v>
      </c>
    </row>
    <row r="927" ht="12.75">
      <c r="B927" t="s">
        <v>526</v>
      </c>
    </row>
    <row r="928" ht="12.75">
      <c r="B928" t="s">
        <v>1012</v>
      </c>
    </row>
    <row r="929" ht="12.75">
      <c r="B929" t="s">
        <v>1013</v>
      </c>
    </row>
    <row r="931" ht="12.75">
      <c r="B931" t="s">
        <v>527</v>
      </c>
    </row>
    <row r="932" ht="12.75">
      <c r="B932" t="s">
        <v>185</v>
      </c>
    </row>
    <row r="933" ht="12.75">
      <c r="B933" t="s">
        <v>865</v>
      </c>
    </row>
    <row r="935" ht="12.75">
      <c r="B935" t="s">
        <v>1014</v>
      </c>
    </row>
    <row r="936" ht="12.75">
      <c r="B936" t="s">
        <v>1015</v>
      </c>
    </row>
    <row r="937" ht="12.75">
      <c r="B937" t="s">
        <v>1016</v>
      </c>
    </row>
    <row r="939" ht="12.75">
      <c r="B939" t="s">
        <v>1017</v>
      </c>
    </row>
    <row r="940" ht="12.75">
      <c r="B940" t="s">
        <v>1018</v>
      </c>
    </row>
    <row r="941" ht="12.75">
      <c r="B941" t="s">
        <v>1019</v>
      </c>
    </row>
    <row r="943" ht="12.75">
      <c r="B943" s="2" t="s">
        <v>1020</v>
      </c>
    </row>
    <row r="944" ht="12.75">
      <c r="B944" s="2" t="s">
        <v>1021</v>
      </c>
    </row>
    <row r="945" ht="12.75">
      <c r="B945" s="2" t="s">
        <v>1022</v>
      </c>
    </row>
    <row r="947" ht="12.75">
      <c r="B947" t="s">
        <v>1023</v>
      </c>
    </row>
    <row r="948" ht="12.75">
      <c r="B948" t="s">
        <v>5</v>
      </c>
    </row>
    <row r="950" ht="12.75">
      <c r="B950" t="s">
        <v>0</v>
      </c>
    </row>
    <row r="951" ht="12.75">
      <c r="B951" t="s">
        <v>6</v>
      </c>
    </row>
    <row r="953" ht="12.75">
      <c r="B953" t="s">
        <v>1</v>
      </c>
    </row>
    <row r="954" ht="12.75">
      <c r="B954" t="s">
        <v>7</v>
      </c>
    </row>
    <row r="956" ht="12.75">
      <c r="B956" t="s">
        <v>2</v>
      </c>
    </row>
    <row r="957" ht="12.75">
      <c r="B957" t="s">
        <v>8</v>
      </c>
    </row>
    <row r="959" ht="12.75">
      <c r="B959" t="s">
        <v>3</v>
      </c>
    </row>
    <row r="960" ht="12.75">
      <c r="B960" t="s">
        <v>9</v>
      </c>
    </row>
    <row r="962" ht="12.75">
      <c r="B962" t="s">
        <v>4</v>
      </c>
    </row>
    <row r="963" ht="12.75">
      <c r="B963" t="s">
        <v>10</v>
      </c>
    </row>
    <row r="965" ht="12.75">
      <c r="B965" t="s">
        <v>11</v>
      </c>
    </row>
    <row r="966" ht="12.75">
      <c r="B966" t="s">
        <v>12</v>
      </c>
    </row>
    <row r="968" ht="12.75">
      <c r="B968" t="s">
        <v>13</v>
      </c>
    </row>
    <row r="969" ht="12.75">
      <c r="B969" t="s">
        <v>14</v>
      </c>
    </row>
    <row r="971" ht="12.75">
      <c r="B971" t="s">
        <v>15</v>
      </c>
    </row>
    <row r="972" ht="12.75">
      <c r="B972" t="s">
        <v>16</v>
      </c>
    </row>
    <row r="974" ht="12.75">
      <c r="B974" t="s">
        <v>17</v>
      </c>
    </row>
    <row r="975" ht="12.75">
      <c r="B975" t="s">
        <v>18</v>
      </c>
    </row>
    <row r="977" spans="1:2" ht="12.75">
      <c r="A977" t="s">
        <v>382</v>
      </c>
      <c r="B977" t="s">
        <v>529</v>
      </c>
    </row>
    <row r="979" spans="1:2" ht="12.75">
      <c r="A979" t="s">
        <v>19</v>
      </c>
      <c r="B979" t="s">
        <v>530</v>
      </c>
    </row>
    <row r="980" ht="12.75">
      <c r="B980" t="s">
        <v>531</v>
      </c>
    </row>
    <row r="982" spans="3:6" ht="12.75">
      <c r="C982" t="s">
        <v>203</v>
      </c>
      <c r="F982" t="s">
        <v>208</v>
      </c>
    </row>
    <row r="983" spans="3:6" ht="12.75">
      <c r="C983" t="s">
        <v>204</v>
      </c>
      <c r="F983" t="s">
        <v>20</v>
      </c>
    </row>
    <row r="984" spans="3:6" ht="12.75">
      <c r="C984" t="s">
        <v>205</v>
      </c>
      <c r="F984" t="s">
        <v>21</v>
      </c>
    </row>
    <row r="985" spans="3:6" ht="12.75">
      <c r="C985" t="s">
        <v>206</v>
      </c>
      <c r="F985" t="s">
        <v>22</v>
      </c>
    </row>
    <row r="986" spans="3:6" ht="12.75">
      <c r="C986" t="s">
        <v>207</v>
      </c>
      <c r="F986" t="s">
        <v>23</v>
      </c>
    </row>
    <row r="988" ht="12.75">
      <c r="B988" t="s">
        <v>24</v>
      </c>
    </row>
    <row r="989" ht="12.75">
      <c r="B989" t="s">
        <v>1012</v>
      </c>
    </row>
    <row r="990" ht="12.75">
      <c r="B990" t="s">
        <v>1013</v>
      </c>
    </row>
    <row r="992" ht="12.75">
      <c r="B992" t="s">
        <v>25</v>
      </c>
    </row>
    <row r="993" ht="12.75">
      <c r="B993" t="s">
        <v>26</v>
      </c>
    </row>
    <row r="994" ht="12.75">
      <c r="B994" t="s">
        <v>27</v>
      </c>
    </row>
    <row r="995" ht="12.75">
      <c r="B995" t="s">
        <v>628</v>
      </c>
    </row>
    <row r="997" ht="12.75">
      <c r="B997" t="s">
        <v>28</v>
      </c>
    </row>
    <row r="998" ht="12.75">
      <c r="B998" t="s">
        <v>29</v>
      </c>
    </row>
    <row r="999" ht="12.75">
      <c r="B999" t="s">
        <v>30</v>
      </c>
    </row>
    <row r="1001" ht="12.75">
      <c r="B1001" t="s">
        <v>31</v>
      </c>
    </row>
    <row r="1002" ht="12.75">
      <c r="B1002" t="s">
        <v>32</v>
      </c>
    </row>
    <row r="1003" ht="12.75">
      <c r="B1003" t="s">
        <v>33</v>
      </c>
    </row>
    <row r="1005" ht="12.75">
      <c r="B1005" s="2" t="s">
        <v>1020</v>
      </c>
    </row>
    <row r="1006" ht="12.75">
      <c r="B1006" s="2" t="s">
        <v>1021</v>
      </c>
    </row>
    <row r="1007" ht="12.75">
      <c r="B1007" s="2" t="s">
        <v>1022</v>
      </c>
    </row>
    <row r="1009" ht="12.75">
      <c r="B1009" t="s">
        <v>34</v>
      </c>
    </row>
    <row r="1010" ht="12.75">
      <c r="B1010" t="s">
        <v>40</v>
      </c>
    </row>
    <row r="1012" ht="12.75">
      <c r="B1012" t="s">
        <v>35</v>
      </c>
    </row>
    <row r="1013" ht="12.75">
      <c r="B1013" t="s">
        <v>41</v>
      </c>
    </row>
    <row r="1015" ht="12.75">
      <c r="B1015" t="s">
        <v>36</v>
      </c>
    </row>
    <row r="1016" ht="12.75">
      <c r="B1016" t="s">
        <v>42</v>
      </c>
    </row>
    <row r="1018" ht="12.75">
      <c r="B1018" t="s">
        <v>37</v>
      </c>
    </row>
    <row r="1019" ht="12.75">
      <c r="B1019" t="s">
        <v>43</v>
      </c>
    </row>
    <row r="1021" ht="12.75">
      <c r="B1021" t="s">
        <v>38</v>
      </c>
    </row>
    <row r="1022" ht="12.75">
      <c r="B1022" t="s">
        <v>44</v>
      </c>
    </row>
    <row r="1024" ht="12.75">
      <c r="B1024" t="s">
        <v>39</v>
      </c>
    </row>
    <row r="1025" ht="12.75">
      <c r="B1025" t="s">
        <v>45</v>
      </c>
    </row>
    <row r="1027" ht="12.75">
      <c r="B1027" t="s">
        <v>46</v>
      </c>
    </row>
    <row r="1028" ht="12.75">
      <c r="B1028" t="s">
        <v>47</v>
      </c>
    </row>
    <row r="1030" ht="12.75">
      <c r="B1030" t="s">
        <v>48</v>
      </c>
    </row>
    <row r="1031" ht="12.75">
      <c r="B1031" t="s">
        <v>49</v>
      </c>
    </row>
    <row r="1033" ht="12.75">
      <c r="B1033" t="s">
        <v>50</v>
      </c>
    </row>
    <row r="1034" ht="12.75">
      <c r="B1034" t="s">
        <v>51</v>
      </c>
    </row>
    <row r="1036" ht="12.75">
      <c r="B1036" t="s">
        <v>52</v>
      </c>
    </row>
    <row r="1037" ht="12.75">
      <c r="B1037" t="s">
        <v>53</v>
      </c>
    </row>
    <row r="1039" spans="1:2" ht="12.75">
      <c r="A1039" t="s">
        <v>312</v>
      </c>
      <c r="B1039" t="s">
        <v>209</v>
      </c>
    </row>
    <row r="1041" spans="1:2" ht="12.75">
      <c r="A1041" t="s">
        <v>54</v>
      </c>
      <c r="B1041" t="s">
        <v>545</v>
      </c>
    </row>
    <row r="1043" spans="3:6" ht="12.75">
      <c r="C1043" t="s">
        <v>55</v>
      </c>
      <c r="F1043" t="s">
        <v>60</v>
      </c>
    </row>
    <row r="1044" spans="3:6" ht="12.75">
      <c r="C1044" t="s">
        <v>56</v>
      </c>
      <c r="F1044" t="s">
        <v>61</v>
      </c>
    </row>
    <row r="1045" spans="3:6" ht="12.75">
      <c r="C1045" t="s">
        <v>57</v>
      </c>
      <c r="F1045" t="s">
        <v>62</v>
      </c>
    </row>
    <row r="1046" spans="3:6" ht="12.75">
      <c r="C1046" t="s">
        <v>58</v>
      </c>
      <c r="F1046" t="s">
        <v>63</v>
      </c>
    </row>
    <row r="1047" spans="3:6" ht="12.75">
      <c r="C1047" t="s">
        <v>59</v>
      </c>
      <c r="F1047" t="s">
        <v>64</v>
      </c>
    </row>
    <row r="1049" ht="12.75">
      <c r="B1049" t="s">
        <v>546</v>
      </c>
    </row>
    <row r="1050" ht="12.75">
      <c r="B1050" t="s">
        <v>65</v>
      </c>
    </row>
    <row r="1052" ht="12.75">
      <c r="B1052" t="s">
        <v>547</v>
      </c>
    </row>
    <row r="1053" ht="12.75">
      <c r="B1053" t="s">
        <v>65</v>
      </c>
    </row>
    <row r="1055" ht="12.75">
      <c r="B1055" t="s">
        <v>548</v>
      </c>
    </row>
    <row r="1056" ht="12.75">
      <c r="B1056" t="s">
        <v>66</v>
      </c>
    </row>
    <row r="1058" ht="12.75">
      <c r="B1058" t="s">
        <v>549</v>
      </c>
    </row>
    <row r="1059" ht="12.75">
      <c r="B1059" t="s">
        <v>67</v>
      </c>
    </row>
    <row r="1061" ht="12.75">
      <c r="B1061" t="s">
        <v>550</v>
      </c>
    </row>
    <row r="1062" ht="12.75">
      <c r="B1062" t="s">
        <v>68</v>
      </c>
    </row>
    <row r="1064" ht="12.75">
      <c r="B1064" t="s">
        <v>551</v>
      </c>
    </row>
    <row r="1065" ht="12.75">
      <c r="B1065" t="s">
        <v>69</v>
      </c>
    </row>
    <row r="1067" ht="12.75">
      <c r="B1067" t="s">
        <v>552</v>
      </c>
    </row>
    <row r="1068" ht="12.75">
      <c r="B1068" t="s">
        <v>70</v>
      </c>
    </row>
    <row r="1070" ht="12.75">
      <c r="B1070" t="s">
        <v>553</v>
      </c>
    </row>
    <row r="1071" ht="12.75">
      <c r="B1071" t="s">
        <v>70</v>
      </c>
    </row>
    <row r="1073" ht="12.75">
      <c r="B1073" t="s">
        <v>554</v>
      </c>
    </row>
    <row r="1074" ht="12.75">
      <c r="B1074" t="s">
        <v>71</v>
      </c>
    </row>
    <row r="1076" ht="12.75">
      <c r="B1076" t="s">
        <v>555</v>
      </c>
    </row>
    <row r="1077" ht="12.75">
      <c r="B1077" t="s">
        <v>71</v>
      </c>
    </row>
    <row r="1079" ht="12.75">
      <c r="B1079" t="s">
        <v>556</v>
      </c>
    </row>
    <row r="1080" ht="12.75">
      <c r="B1080" t="s">
        <v>72</v>
      </c>
    </row>
    <row r="1082" ht="12.75">
      <c r="B1082" t="s">
        <v>557</v>
      </c>
    </row>
    <row r="1083" ht="12.75">
      <c r="B1083" t="s">
        <v>72</v>
      </c>
    </row>
    <row r="1085" ht="12.75">
      <c r="B1085" t="s">
        <v>73</v>
      </c>
    </row>
    <row r="1086" ht="12.75">
      <c r="B1086" t="s">
        <v>74</v>
      </c>
    </row>
    <row r="1088" ht="12.75">
      <c r="B1088" t="s">
        <v>75</v>
      </c>
    </row>
    <row r="1089" ht="12.75">
      <c r="B1089" t="s">
        <v>74</v>
      </c>
    </row>
    <row r="1091" ht="12.75">
      <c r="B1091" t="s">
        <v>76</v>
      </c>
    </row>
    <row r="1092" ht="12.75">
      <c r="B1092" t="s">
        <v>77</v>
      </c>
    </row>
    <row r="1094" ht="12.75">
      <c r="B1094" t="s">
        <v>78</v>
      </c>
    </row>
    <row r="1095" ht="12.75">
      <c r="B1095" t="s">
        <v>77</v>
      </c>
    </row>
    <row r="1099" ht="12.75">
      <c r="B1099" t="s">
        <v>79</v>
      </c>
    </row>
    <row r="1100" ht="12.75">
      <c r="B1100" t="s">
        <v>80</v>
      </c>
    </row>
    <row r="1102" ht="12.75">
      <c r="B1102" t="s">
        <v>81</v>
      </c>
    </row>
    <row r="1103" ht="12.75">
      <c r="B1103" t="s">
        <v>80</v>
      </c>
    </row>
    <row r="1105" ht="12.75">
      <c r="B1105" t="s">
        <v>82</v>
      </c>
    </row>
    <row r="1106" ht="12.75">
      <c r="B1106" t="s">
        <v>83</v>
      </c>
    </row>
    <row r="1108" ht="12.75">
      <c r="B1108" t="s">
        <v>84</v>
      </c>
    </row>
    <row r="1109" ht="12.75">
      <c r="B1109" t="s">
        <v>83</v>
      </c>
    </row>
    <row r="1111" spans="1:2" ht="12.75">
      <c r="A1111" t="s">
        <v>85</v>
      </c>
      <c r="B1111" t="s">
        <v>210</v>
      </c>
    </row>
    <row r="1113" spans="1:2" ht="12.75">
      <c r="A1113" t="s">
        <v>680</v>
      </c>
      <c r="B1113" t="s">
        <v>558</v>
      </c>
    </row>
    <row r="1114" ht="12.75">
      <c r="B1114" t="s">
        <v>559</v>
      </c>
    </row>
    <row r="1115" ht="12.75">
      <c r="B1115" t="s">
        <v>560</v>
      </c>
    </row>
    <row r="1117" ht="12.75">
      <c r="B1117" t="s">
        <v>561</v>
      </c>
    </row>
    <row r="1118" ht="12.75">
      <c r="B1118" t="s">
        <v>562</v>
      </c>
    </row>
    <row r="1120" spans="3:5" ht="12.75">
      <c r="C1120" t="s">
        <v>86</v>
      </c>
      <c r="E1120" t="s">
        <v>815</v>
      </c>
    </row>
    <row r="1121" spans="3:5" ht="12.75">
      <c r="C1121" t="s">
        <v>969</v>
      </c>
      <c r="E1121" t="s">
        <v>816</v>
      </c>
    </row>
    <row r="1122" spans="3:5" ht="12.75">
      <c r="C1122" t="s">
        <v>87</v>
      </c>
      <c r="E1122" t="s">
        <v>817</v>
      </c>
    </row>
    <row r="1123" spans="3:5" ht="12.75">
      <c r="C1123" t="s">
        <v>88</v>
      </c>
      <c r="E1123" t="s">
        <v>818</v>
      </c>
    </row>
    <row r="1124" spans="3:5" ht="12.75">
      <c r="C1124" t="s">
        <v>972</v>
      </c>
      <c r="E1124" t="s">
        <v>819</v>
      </c>
    </row>
    <row r="1125" spans="3:5" ht="12.75">
      <c r="C1125" t="s">
        <v>973</v>
      </c>
      <c r="E1125" t="s">
        <v>820</v>
      </c>
    </row>
    <row r="1126" spans="3:5" ht="12.75">
      <c r="C1126" t="s">
        <v>89</v>
      </c>
      <c r="E1126" t="s">
        <v>781</v>
      </c>
    </row>
    <row r="1127" spans="3:5" ht="12.75">
      <c r="C1127" t="s">
        <v>90</v>
      </c>
      <c r="E1127" t="s">
        <v>782</v>
      </c>
    </row>
    <row r="1128" spans="3:5" ht="12.75">
      <c r="C1128" t="s">
        <v>91</v>
      </c>
      <c r="E1128" t="s">
        <v>783</v>
      </c>
    </row>
    <row r="1129" spans="3:5" ht="12.75">
      <c r="C1129" t="s">
        <v>92</v>
      </c>
      <c r="E1129" t="s">
        <v>784</v>
      </c>
    </row>
    <row r="1131" spans="1:2" ht="12.75">
      <c r="A1131" t="s">
        <v>93</v>
      </c>
      <c r="B1131" t="s">
        <v>211</v>
      </c>
    </row>
    <row r="1133" spans="1:2" ht="12.75">
      <c r="A1133" t="s">
        <v>94</v>
      </c>
      <c r="B1133" t="s">
        <v>212</v>
      </c>
    </row>
    <row r="1134" ht="12.75">
      <c r="B1134" t="s">
        <v>890</v>
      </c>
    </row>
    <row r="1135" ht="12.75">
      <c r="B1135" t="s">
        <v>889</v>
      </c>
    </row>
  </sheetData>
  <sheetProtection password="C9CB" sheet="1" objects="1" scenarios="1"/>
  <printOptions/>
  <pageMargins left="0.75" right="0.75" top="1" bottom="1" header="0.5" footer="0.5"/>
  <pageSetup horizontalDpi="200" verticalDpi="200" orientation="portrait" r:id="rId1"/>
  <headerFooter alignWithMargins="0">
    <oddHeader xml:space="preserve">&amp;LInstructions for Residential Services 7-10
 </oddHeader>
    <oddFooter>&amp;CPage &amp;P of &amp;N&amp;R03/20/2006
</oddFooter>
  </headerFooter>
  <rowBreaks count="4" manualBreakCount="4">
    <brk id="218" max="255" man="1"/>
    <brk id="470" max="255" man="1"/>
    <brk id="624" max="255" man="1"/>
    <brk id="7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Keystone Service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W. Felty</dc:creator>
  <cp:keywords/>
  <dc:description/>
  <cp:lastModifiedBy>Human Services</cp:lastModifiedBy>
  <cp:lastPrinted>2006-03-21T00:37:39Z</cp:lastPrinted>
  <dcterms:created xsi:type="dcterms:W3CDTF">2001-10-18T11:02:08Z</dcterms:created>
  <dcterms:modified xsi:type="dcterms:W3CDTF">2006-03-21T20:20:28Z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-2086157739</vt:i4>
  </property>
  <property fmtid="{D5CDD505-2E9C-101B-9397-08002B2CF9AE}" pid="3" name="_EmailSubject">
    <vt:lpwstr>Residential Services 7-10 Persons</vt:lpwstr>
  </property>
  <property fmtid="{D5CDD505-2E9C-101B-9397-08002B2CF9AE}" pid="4" name="_AuthorEmail">
    <vt:lpwstr>smummert@state.pa.us</vt:lpwstr>
  </property>
  <property fmtid="{D5CDD505-2E9C-101B-9397-08002B2CF9AE}" pid="5" name="_AuthorEmailDisplayName">
    <vt:lpwstr>Mummert, Sandra</vt:lpwstr>
  </property>
  <property fmtid="{D5CDD505-2E9C-101B-9397-08002B2CF9AE}" pid="6" name="_PreviousAdHocReviewCycleID">
    <vt:i4>276203591</vt:i4>
  </property>
  <property fmtid="{D5CDD505-2E9C-101B-9397-08002B2CF9AE}" pid="7" name="display_urn:schemas-microsoft-com:office:office#Editor">
    <vt:lpwstr>System Account</vt:lpwstr>
  </property>
  <property fmtid="{D5CDD505-2E9C-101B-9397-08002B2CF9AE}" pid="8" name="xd_Signature">
    <vt:lpwstr/>
  </property>
  <property fmtid="{D5CDD505-2E9C-101B-9397-08002B2CF9AE}" pid="9" name="Order">
    <vt:lpwstr>71500.0000000000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_dlc_Exempt">
    <vt:lpwstr/>
  </property>
  <property fmtid="{D5CDD505-2E9C-101B-9397-08002B2CF9AE}" pid="16" name="ContentTypeId">
    <vt:lpwstr>0x010100889C5CD66D6B5C4DB2AD5CE4AD94F22B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